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ng\AppData\Local\Microsoft\Windows\INetCache\Content.Outlook\563BBUHY\"/>
    </mc:Choice>
  </mc:AlternateContent>
  <xr:revisionPtr revIDLastSave="0" documentId="8_{8D9308AE-596B-433A-94BB-2CE357A3AB96}" xr6:coauthVersionLast="45" xr6:coauthVersionMax="45" xr10:uidLastSave="{00000000-0000-0000-0000-000000000000}"/>
  <bookViews>
    <workbookView xWindow="-28920" yWindow="630" windowWidth="29040" windowHeight="17640" activeTab="1" xr2:uid="{00000000-000D-0000-FFFF-FFFF00000000}"/>
  </bookViews>
  <sheets>
    <sheet name="CareerForce Reference Sheet" sheetId="1" r:id="rId1"/>
    <sheet name="Contacts" sheetId="4" r:id="rId2"/>
    <sheet name="CFData" sheetId="3" r:id="rId3"/>
  </sheets>
  <definedNames>
    <definedName name="DropDown">CFData!$A$2:$A$53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C38" i="1"/>
  <c r="C37" i="1"/>
  <c r="C36" i="1"/>
  <c r="G34" i="1"/>
  <c r="G33" i="1"/>
  <c r="G32" i="1"/>
  <c r="C34" i="1"/>
  <c r="C33" i="1"/>
  <c r="C32" i="1"/>
  <c r="G30" i="1"/>
  <c r="G29" i="1"/>
  <c r="G28" i="1"/>
  <c r="C30" i="1"/>
  <c r="C29" i="1"/>
  <c r="C28" i="1"/>
  <c r="G26" i="1"/>
  <c r="G25" i="1"/>
  <c r="G24" i="1"/>
  <c r="C26" i="1"/>
  <c r="C25" i="1"/>
  <c r="C24" i="1"/>
  <c r="G22" i="1"/>
  <c r="G21" i="1"/>
  <c r="G20" i="1"/>
  <c r="C22" i="1"/>
  <c r="C21" i="1"/>
  <c r="C20" i="1"/>
  <c r="G18" i="1"/>
  <c r="G17" i="1"/>
  <c r="G16" i="1"/>
  <c r="C18" i="1"/>
  <c r="C17" i="1"/>
  <c r="C16" i="1"/>
  <c r="G15" i="1"/>
  <c r="G14" i="1"/>
  <c r="G13" i="1"/>
  <c r="C15" i="1"/>
  <c r="C14" i="1"/>
  <c r="C13" i="1"/>
  <c r="B27" i="1"/>
  <c r="B12" i="1"/>
  <c r="F23" i="1" l="1"/>
  <c r="F19" i="1"/>
  <c r="B23" i="1"/>
  <c r="B69" i="1"/>
  <c r="B65" i="1"/>
  <c r="B61" i="1"/>
  <c r="B57" i="1"/>
  <c r="G72" i="1"/>
  <c r="G71" i="1"/>
  <c r="G70" i="1"/>
  <c r="C72" i="1"/>
  <c r="C71" i="1"/>
  <c r="C70" i="1"/>
  <c r="G68" i="1"/>
  <c r="G67" i="1"/>
  <c r="G66" i="1"/>
  <c r="C68" i="1"/>
  <c r="C67" i="1"/>
  <c r="C66" i="1"/>
  <c r="G64" i="1"/>
  <c r="G63" i="1"/>
  <c r="G62" i="1"/>
  <c r="C64" i="1"/>
  <c r="C63" i="1"/>
  <c r="C62" i="1"/>
  <c r="G60" i="1"/>
  <c r="G59" i="1"/>
  <c r="G58" i="1"/>
  <c r="C60" i="1"/>
  <c r="C59" i="1"/>
  <c r="C58" i="1"/>
  <c r="G56" i="1"/>
  <c r="G55" i="1"/>
  <c r="G54" i="1"/>
  <c r="C56" i="1"/>
  <c r="C55" i="1"/>
  <c r="C54" i="1"/>
  <c r="G53" i="1"/>
  <c r="G52" i="1"/>
  <c r="G51" i="1"/>
  <c r="C53" i="1"/>
  <c r="C52" i="1"/>
  <c r="C51" i="1"/>
  <c r="G49" i="1"/>
  <c r="G48" i="1"/>
  <c r="G47" i="1"/>
  <c r="C49" i="1"/>
  <c r="C48" i="1"/>
  <c r="C47" i="1"/>
  <c r="G45" i="1"/>
  <c r="G44" i="1"/>
  <c r="G43" i="1"/>
  <c r="C45" i="1"/>
  <c r="C44" i="1"/>
  <c r="C43" i="1"/>
  <c r="G42" i="1"/>
  <c r="G41" i="1"/>
  <c r="G40" i="1"/>
  <c r="C42" i="1"/>
  <c r="C41" i="1"/>
  <c r="C40" i="1"/>
  <c r="B19" i="1"/>
  <c r="B39" i="1"/>
  <c r="B46" i="1"/>
  <c r="B50" i="1"/>
  <c r="B35" i="1" l="1"/>
  <c r="B31" i="1"/>
  <c r="C8" i="1"/>
  <c r="G10" i="1"/>
  <c r="G9" i="1"/>
  <c r="G8" i="1"/>
  <c r="C10" i="1"/>
  <c r="C9" i="1"/>
</calcChain>
</file>

<file path=xl/sharedStrings.xml><?xml version="1.0" encoding="utf-8"?>
<sst xmlns="http://schemas.openxmlformats.org/spreadsheetml/2006/main" count="7750" uniqueCount="1341">
  <si>
    <t>Address</t>
  </si>
  <si>
    <t>Name</t>
  </si>
  <si>
    <t>Phone</t>
  </si>
  <si>
    <t>Email</t>
  </si>
  <si>
    <t>County</t>
  </si>
  <si>
    <t>Samuel Kuehl</t>
  </si>
  <si>
    <t>samuel.kuehl@state.mn.us</t>
  </si>
  <si>
    <t>LaDeen Schillinger</t>
  </si>
  <si>
    <t>303 22nd Avenue West; Suite 107</t>
  </si>
  <si>
    <t>City</t>
  </si>
  <si>
    <t xml:space="preserve">County </t>
  </si>
  <si>
    <t>Douglas County</t>
  </si>
  <si>
    <t>2200 Riverland Drive</t>
  </si>
  <si>
    <t xml:space="preserve">Albert Lea, MN </t>
  </si>
  <si>
    <t xml:space="preserve">Alexandria, MN </t>
  </si>
  <si>
    <t>1600 8th Ave NW</t>
  </si>
  <si>
    <t xml:space="preserve">Austin, MN </t>
  </si>
  <si>
    <t>2300 24th Street Northwest</t>
  </si>
  <si>
    <t xml:space="preserve">Bemidji, MN </t>
  </si>
  <si>
    <t>1201 89th Avenue NE Suite 235</t>
  </si>
  <si>
    <t xml:space="preserve">Blaine, MN </t>
  </si>
  <si>
    <t>4220 West Old Shakopee Road Suite 200</t>
  </si>
  <si>
    <t xml:space="preserve">Bloomington, MN </t>
  </si>
  <si>
    <t>204 Laurel Street Suite 21</t>
  </si>
  <si>
    <t xml:space="preserve">Brainerd, MN </t>
  </si>
  <si>
    <t>7225 Northland Drive Suite 100</t>
  </si>
  <si>
    <t xml:space="preserve">Brooklyn Park, MN </t>
  </si>
  <si>
    <t>2800 County Road 42 West</t>
  </si>
  <si>
    <t xml:space="preserve">Burnsville, MN </t>
  </si>
  <si>
    <t>140 Buchanan Street North Suite 152</t>
  </si>
  <si>
    <t xml:space="preserve">Cambridge, MN </t>
  </si>
  <si>
    <t>602 East 4th Street</t>
  </si>
  <si>
    <t xml:space="preserve">Chaska, MN </t>
  </si>
  <si>
    <t>14 North 11th Street</t>
  </si>
  <si>
    <t xml:space="preserve">Cloquet, MN </t>
  </si>
  <si>
    <t>13000 Ravine Parkway South</t>
  </si>
  <si>
    <t xml:space="preserve">Cottage Grove, MN </t>
  </si>
  <si>
    <t>2015 Sahlstrom Dr</t>
  </si>
  <si>
    <t xml:space="preserve">Crookston, MN </t>
  </si>
  <si>
    <t>803 Roosevelt Avenue</t>
  </si>
  <si>
    <t xml:space="preserve">Detroit Lakes, MN </t>
  </si>
  <si>
    <t>402 West 1st Street</t>
  </si>
  <si>
    <t xml:space="preserve">Duluth, MN </t>
  </si>
  <si>
    <t>400 South State Street Suite 180</t>
  </si>
  <si>
    <t xml:space="preserve">Fairmont, MN </t>
  </si>
  <si>
    <t>201 Lyndale Avenue South Suite 1</t>
  </si>
  <si>
    <t xml:space="preserve">Faribault, MN </t>
  </si>
  <si>
    <t>1414 College Way; Suite L180</t>
  </si>
  <si>
    <t xml:space="preserve">Fergus Falls, MN </t>
  </si>
  <si>
    <t>19955 Forest Road North</t>
  </si>
  <si>
    <t xml:space="preserve">Forest Lake, MN </t>
  </si>
  <si>
    <t>1215 Southeast 2nd Ave</t>
  </si>
  <si>
    <t xml:space="preserve">Grand Rapids, MN </t>
  </si>
  <si>
    <t>3920 13th Avenue East</t>
  </si>
  <si>
    <t>Hibbing, MN</t>
  </si>
  <si>
    <t>2 Century Avenue SE</t>
  </si>
  <si>
    <t xml:space="preserve">Hutchinson, MN </t>
  </si>
  <si>
    <t>1501 Highway 71, SC 128</t>
  </si>
  <si>
    <t xml:space="preserve">International Falls, MN </t>
  </si>
  <si>
    <t>114 North Holcombe Avenue Suite 170</t>
  </si>
  <si>
    <t xml:space="preserve">Litchfield, MN </t>
  </si>
  <si>
    <t>609 13th Avenue NE Suite G</t>
  </si>
  <si>
    <t xml:space="preserve">Little Falls, MN </t>
  </si>
  <si>
    <t>12 Civic Center Plaza Suite 1600A</t>
  </si>
  <si>
    <t>Mankato, MN</t>
  </si>
  <si>
    <t>607 West Main Street</t>
  </si>
  <si>
    <t xml:space="preserve">Marshall, MN </t>
  </si>
  <si>
    <t>800 West Broadway Avenue</t>
  </si>
  <si>
    <t>Minneapolis, MN</t>
  </si>
  <si>
    <t>777 East Lake Street</t>
  </si>
  <si>
    <t xml:space="preserve">Minneapolis, MN </t>
  </si>
  <si>
    <t>202 North 1st Street</t>
  </si>
  <si>
    <t xml:space="preserve">Montevideo, MN </t>
  </si>
  <si>
    <t>406 East 7th Street</t>
  </si>
  <si>
    <t xml:space="preserve">Monticello, MN </t>
  </si>
  <si>
    <t>715 11th Street North Suite 302</t>
  </si>
  <si>
    <t xml:space="preserve">Moorhead, MN </t>
  </si>
  <si>
    <t>903 Forest Avenue East</t>
  </si>
  <si>
    <t xml:space="preserve">Mora, MN </t>
  </si>
  <si>
    <t>1618 South Broadway Street</t>
  </si>
  <si>
    <t xml:space="preserve">New Ulm, MN </t>
  </si>
  <si>
    <t>2266 2nd Street North</t>
  </si>
  <si>
    <t xml:space="preserve">North St. Paul, MN </t>
  </si>
  <si>
    <t>1606 West 3rd Street</t>
  </si>
  <si>
    <t xml:space="preserve">Red Wing, MN </t>
  </si>
  <si>
    <t>2070 College View Rd E</t>
  </si>
  <si>
    <t xml:space="preserve">Rochester, MN </t>
  </si>
  <si>
    <t>121 Center Street E, Suite 202</t>
  </si>
  <si>
    <t xml:space="preserve">Roseau, MN </t>
  </si>
  <si>
    <t>1542 Northway Drive, Door 2</t>
  </si>
  <si>
    <t xml:space="preserve">St. Cloud, MN </t>
  </si>
  <si>
    <t>540 Fairview Avenue North, Suite 103</t>
  </si>
  <si>
    <t xml:space="preserve">St. Paul, MN </t>
  </si>
  <si>
    <t>752 Canterbury Road South</t>
  </si>
  <si>
    <t xml:space="preserve">Shakopee, MN </t>
  </si>
  <si>
    <t>1301 Highway 1 East</t>
  </si>
  <si>
    <t xml:space="preserve">Thief River Falls, MN </t>
  </si>
  <si>
    <t>820 North 9th Street Suite 250</t>
  </si>
  <si>
    <t xml:space="preserve">Virginia, MN </t>
  </si>
  <si>
    <t>124 1st Street Southeast Suite 2</t>
  </si>
  <si>
    <t xml:space="preserve">Wadena, MN </t>
  </si>
  <si>
    <t>1 Mendota Road West Suite 170</t>
  </si>
  <si>
    <t xml:space="preserve">West St. Paul, MN </t>
  </si>
  <si>
    <t>2200 23rd Street NE Suite 2040</t>
  </si>
  <si>
    <t xml:space="preserve">Willmar, MN </t>
  </si>
  <si>
    <t>1250 Homer Road, Suite 200</t>
  </si>
  <si>
    <t xml:space="preserve">Winona, MN </t>
  </si>
  <si>
    <t>2150 Radio Drive</t>
  </si>
  <si>
    <t xml:space="preserve">Woodbury, MN </t>
  </si>
  <si>
    <t>318 9th Street</t>
  </si>
  <si>
    <t xml:space="preserve">Worthington, MN </t>
  </si>
  <si>
    <t>(507) 369-1488</t>
  </si>
  <si>
    <t>careerforce.alexandria@state.mn.us</t>
  </si>
  <si>
    <t xml:space="preserve">careerforce.albertlea@state.mn.us </t>
  </si>
  <si>
    <t>Web Address</t>
  </si>
  <si>
    <t>www.careerforcemn.com/albertlea</t>
  </si>
  <si>
    <t>www.careerforcemn.com/alexandria</t>
  </si>
  <si>
    <t>CareerForce of Albert Lea</t>
  </si>
  <si>
    <t>CareerForce of Alexandria</t>
  </si>
  <si>
    <t>CareerForce of Austin</t>
  </si>
  <si>
    <t>CareerForce of Bemidji</t>
  </si>
  <si>
    <t>CareerForce of Blaine</t>
  </si>
  <si>
    <t>CareerForce of Bloomington</t>
  </si>
  <si>
    <t>CareerForce of Brainerd</t>
  </si>
  <si>
    <t>CareerForce of Brooklyn Park</t>
  </si>
  <si>
    <t>CareerForce of Burnsville</t>
  </si>
  <si>
    <t>CareerForce of Cambridge</t>
  </si>
  <si>
    <t>CareerForce of Chaska</t>
  </si>
  <si>
    <t>CareerForce of Cloquet</t>
  </si>
  <si>
    <t>CareerForce of Cottage Grove</t>
  </si>
  <si>
    <t>CareerForce of Crookston</t>
  </si>
  <si>
    <t>CareerForce of Detroit Lakes</t>
  </si>
  <si>
    <t>CareerForce of Duluth</t>
  </si>
  <si>
    <t>CareerForce of Fairmont</t>
  </si>
  <si>
    <t>CareerForce of Faribault</t>
  </si>
  <si>
    <t>CareerForce of Fergus Falls</t>
  </si>
  <si>
    <t>CareerForce of Forest Lake</t>
  </si>
  <si>
    <t>CareerForce of Grand Rapids</t>
  </si>
  <si>
    <t>CareerForce of Hibbing</t>
  </si>
  <si>
    <t>CareerForce of Hutchinson</t>
  </si>
  <si>
    <t>CareerForce of International Falls</t>
  </si>
  <si>
    <t>CareerForce of Litchfield</t>
  </si>
  <si>
    <t>CareerForce of Little Falls</t>
  </si>
  <si>
    <t>CareerForce of Mankato</t>
  </si>
  <si>
    <t>CareerForce of Marshall</t>
  </si>
  <si>
    <t>CareerForce of Minneapolis North</t>
  </si>
  <si>
    <t>CareerForce of Minneapolis South</t>
  </si>
  <si>
    <t>CareerForce of Montevideo</t>
  </si>
  <si>
    <t>CareerForce of Monticello</t>
  </si>
  <si>
    <t>CareerForce of Moorhead</t>
  </si>
  <si>
    <t>CareerForce of Mora</t>
  </si>
  <si>
    <t>CareerForce of New Ulm</t>
  </si>
  <si>
    <t>CareerForce of North Saint Paul</t>
  </si>
  <si>
    <t>CareerForce of Red Wing</t>
  </si>
  <si>
    <t>CareerForce of Rochester</t>
  </si>
  <si>
    <t>CareerForce of Roseau</t>
  </si>
  <si>
    <t>CareerForce of Saint Cloud</t>
  </si>
  <si>
    <t>CareerForce of Saint Paul</t>
  </si>
  <si>
    <t>CareerForce of Shakopee</t>
  </si>
  <si>
    <t>CareerForce of Thief River Falls</t>
  </si>
  <si>
    <t>CareerForce of Virginia</t>
  </si>
  <si>
    <t>CareerForce of Wadena</t>
  </si>
  <si>
    <t>CareerForce of West Saint Paul</t>
  </si>
  <si>
    <t>CareerForce of Willmar</t>
  </si>
  <si>
    <t>CareerForce of Winona</t>
  </si>
  <si>
    <t>CareerForce of Woodbury</t>
  </si>
  <si>
    <t>CareerForce of Worthington</t>
  </si>
  <si>
    <t>Employer Navigator</t>
  </si>
  <si>
    <t xml:space="preserve">Drop Down </t>
  </si>
  <si>
    <t>Vocational Rehabilitation Services</t>
  </si>
  <si>
    <t>Click Here for Drop Down Selection</t>
  </si>
  <si>
    <t/>
  </si>
  <si>
    <t>(320) 391-9262</t>
  </si>
  <si>
    <t>(507) 433-0555</t>
  </si>
  <si>
    <t>(218) 444-0732</t>
  </si>
  <si>
    <t>(763) 324-2300</t>
  </si>
  <si>
    <t>(952) 703-7730</t>
  </si>
  <si>
    <t>(218) 828-2450</t>
  </si>
  <si>
    <t>(763) 279-4400</t>
  </si>
  <si>
    <t>(952) 703-3100</t>
  </si>
  <si>
    <t>(763) 279-4492</t>
  </si>
  <si>
    <t>(952) 361-1711</t>
  </si>
  <si>
    <t>(218) 878-5000</t>
  </si>
  <si>
    <t>(651) 430-4162</t>
  </si>
  <si>
    <t>(218) 277-7330</t>
  </si>
  <si>
    <t>(218) 846-7377</t>
  </si>
  <si>
    <t>(218) 302-8400</t>
  </si>
  <si>
    <t>(507) 235-5518</t>
  </si>
  <si>
    <t>(507) 333-2088</t>
  </si>
  <si>
    <t>(218) 739-7560</t>
  </si>
  <si>
    <t>(651) 275-7265</t>
  </si>
  <si>
    <t>(218) 327-6760</t>
  </si>
  <si>
    <t>(218) 231-8590</t>
  </si>
  <si>
    <t>(320) 587-4740</t>
  </si>
  <si>
    <t>(218) 283-9427</t>
  </si>
  <si>
    <t>(320) 593-1056</t>
  </si>
  <si>
    <t>(320) 232-2000</t>
  </si>
  <si>
    <t>(507) 344-2622</t>
  </si>
  <si>
    <t>(507) 476-4040</t>
  </si>
  <si>
    <t>(612) 299-7200</t>
  </si>
  <si>
    <t>(651) 539-4410</t>
  </si>
  <si>
    <t>(320) 269-5561</t>
  </si>
  <si>
    <t>(763) 271-3700</t>
  </si>
  <si>
    <t>(218) 287-5060</t>
  </si>
  <si>
    <t>(320) 679-6484</t>
  </si>
  <si>
    <t>(507) 354-3138</t>
  </si>
  <si>
    <t>(651) 266-9890</t>
  </si>
  <si>
    <t>(651) 385-6480</t>
  </si>
  <si>
    <t>(507) 292-5152</t>
  </si>
  <si>
    <t>(218) 463-2233</t>
  </si>
  <si>
    <t>(320) 308-5320</t>
  </si>
  <si>
    <t>(651) 539-4100</t>
  </si>
  <si>
    <t>(952) 496-8310</t>
  </si>
  <si>
    <t>(218) 683-8060</t>
  </si>
  <si>
    <t>(218) 735-3740</t>
  </si>
  <si>
    <t>(218) 631-7660</t>
  </si>
  <si>
    <t>(651) 554-5955</t>
  </si>
  <si>
    <t>(320) 441-6590</t>
  </si>
  <si>
    <t>(507) 205-6060</t>
  </si>
  <si>
    <t>(651) 275-8665</t>
  </si>
  <si>
    <t>(507) 295-5020</t>
  </si>
  <si>
    <t>Dislocated Worker Program</t>
  </si>
  <si>
    <t xml:space="preserve">ladeen.schillinger@state.mn.us </t>
  </si>
  <si>
    <t>Chet Bodin</t>
  </si>
  <si>
    <t>Karen Schweiso</t>
  </si>
  <si>
    <t>KarenS@rmcep.com</t>
  </si>
  <si>
    <t xml:space="preserve">chet.bodin@state.mn.us </t>
  </si>
  <si>
    <t>CareerForce General Contact Information</t>
  </si>
  <si>
    <t>careerforce.austin@state.mn.us</t>
  </si>
  <si>
    <t>www.careerforcemn.com/austin</t>
  </si>
  <si>
    <t>careerforce.bemidji@state.mn.us</t>
  </si>
  <si>
    <t>www.careerforcemn.com/bemidji</t>
  </si>
  <si>
    <t>careerforce.blaine@state.mn.us</t>
  </si>
  <si>
    <t>www.careerforcemn.com/blaine</t>
  </si>
  <si>
    <t>careerforce.bloomington@state.mn.us</t>
  </si>
  <si>
    <t>www.careerforcemn.com/bloomington</t>
  </si>
  <si>
    <t>careerforce.brainerd@state.mn.us</t>
  </si>
  <si>
    <t>www.careerforcemn.com/brainerd</t>
  </si>
  <si>
    <t>careerforce.brooklynpark@state.mn.us</t>
  </si>
  <si>
    <t>www.careerforcemn.com/brooklynpark</t>
  </si>
  <si>
    <t>careerforce.burnsville@state.mn.us</t>
  </si>
  <si>
    <t>www.careerforcemn.com/burnsville</t>
  </si>
  <si>
    <t>careerforce.cambridge@state.mn.us</t>
  </si>
  <si>
    <t>www.careerforcemn.com/cambridge</t>
  </si>
  <si>
    <t>careerforce.chaska@state.mn.us</t>
  </si>
  <si>
    <t>www.careerforcemn.com/chaska</t>
  </si>
  <si>
    <t>careerforce.cloquet@state.mn.us</t>
  </si>
  <si>
    <t>www.careerforcemn.com/cloquet</t>
  </si>
  <si>
    <t>careerforce.cottagegrove@state.mn.us</t>
  </si>
  <si>
    <t>www.careerforcemn.com/cottagegrove</t>
  </si>
  <si>
    <t>careerforce.crookston@state.mn.us</t>
  </si>
  <si>
    <t>www.careerforcemn.com/crookston</t>
  </si>
  <si>
    <t>careerforce.detroitlakes@state.mn.us</t>
  </si>
  <si>
    <t>www.careerforcemn.com/detroitlakes</t>
  </si>
  <si>
    <t>careerforce.duluth@state.mn.us</t>
  </si>
  <si>
    <t>www.careerforcemn.com/duluth</t>
  </si>
  <si>
    <t>careerforce.fairmont@state.mn.us</t>
  </si>
  <si>
    <t>www.careerforcemn.com/fairmont</t>
  </si>
  <si>
    <t>careerforce.faribault@state.mn.us</t>
  </si>
  <si>
    <t>www.careerforcemn.com/faribault</t>
  </si>
  <si>
    <t>careerforce.fergusfalls@state.mn.us</t>
  </si>
  <si>
    <t>www.careerforcemn.com/fergusfalls</t>
  </si>
  <si>
    <t>careerforce.forestlake@state.mn.us</t>
  </si>
  <si>
    <t>www.careerforcemn.com/forestlake</t>
  </si>
  <si>
    <t>careerforce.grandrapids@state.mn.us</t>
  </si>
  <si>
    <t>www.careerforcemn.com/grandrapids</t>
  </si>
  <si>
    <t>careerforce.hibbing@state.mn.us</t>
  </si>
  <si>
    <t>www.careerforcemn.com/hibbing</t>
  </si>
  <si>
    <t>careerforce.hutchinson@state.mn.us</t>
  </si>
  <si>
    <t>www.careerforcemn.com/hutchinson</t>
  </si>
  <si>
    <t>careerforce.internationalfalls@state.mn.us</t>
  </si>
  <si>
    <t>www.careerforcemn.com/internationalfalls</t>
  </si>
  <si>
    <t>careerforce.litchfield@state.mn.us</t>
  </si>
  <si>
    <t>www.careerforcemn.com/litchfield</t>
  </si>
  <si>
    <t>careerforce.littlefalls@state.mn.us</t>
  </si>
  <si>
    <t>www.careerforcemn.com/littlefalls</t>
  </si>
  <si>
    <t>careerforce.mankato@state.mn.us</t>
  </si>
  <si>
    <t>www.careerforcemn.com/mankato</t>
  </si>
  <si>
    <t>careerforce.marshall@state.mn.us</t>
  </si>
  <si>
    <t>www.careerforcemn.com/marshall</t>
  </si>
  <si>
    <t>careerforce.minneapolisnorth@state.mn.us</t>
  </si>
  <si>
    <t>www.careerforcemn.com/minneapolisnorth</t>
  </si>
  <si>
    <t>careerforce.minneapolissouth@state.mn.us</t>
  </si>
  <si>
    <t>www.careerforcemn.com/minneapolissouth</t>
  </si>
  <si>
    <t>careerforce.montevideo@state.mn.us</t>
  </si>
  <si>
    <t>www.careerforcemn.com/montevideo</t>
  </si>
  <si>
    <t>careerforce.monticello@state.mn.us</t>
  </si>
  <si>
    <t>www.careerforcemn.com/monticello</t>
  </si>
  <si>
    <t>careerforce.moorhead@state.mn.us</t>
  </si>
  <si>
    <t>www.careerforcemn.com/moorhead</t>
  </si>
  <si>
    <t>careerforce.mora@state.mn.us</t>
  </si>
  <si>
    <t>www.careerforcemn.com/mora</t>
  </si>
  <si>
    <t>careerforce.newulm@state.mn.us</t>
  </si>
  <si>
    <t>www.careerforcemn.com/newulm</t>
  </si>
  <si>
    <t>careerforce.northsaintpaul@state.mn.us</t>
  </si>
  <si>
    <t>www.careerforcemn.com/northsaintpaul</t>
  </si>
  <si>
    <t>careerforce.redwing@state.mn.us</t>
  </si>
  <si>
    <t>www.careerforcemn.com/redwing</t>
  </si>
  <si>
    <t>careerforce.rochester@state.mn.us</t>
  </si>
  <si>
    <t>www.careerforcemn.com/rochester</t>
  </si>
  <si>
    <t>careerforce.roseau@state.mn.us</t>
  </si>
  <si>
    <t>www.careerforcemn.com/roseau</t>
  </si>
  <si>
    <t>careerforce.saintcloud@state.mn.us</t>
  </si>
  <si>
    <t>www.careerforcemn.com/saintcloud</t>
  </si>
  <si>
    <t>careerforce.saintpaul@state.mn.us</t>
  </si>
  <si>
    <t>www.careerforcemn.com/saintpaul</t>
  </si>
  <si>
    <t>careerforce.thiefriverfalls@state.mn.us</t>
  </si>
  <si>
    <t>www.careerforcemn.com/thiefriverfalls</t>
  </si>
  <si>
    <t>careerforce.shakopee@state.mn.us</t>
  </si>
  <si>
    <t>www.careerforcemn.com/shakopee</t>
  </si>
  <si>
    <t>careerforce.virginia@state.mn.us</t>
  </si>
  <si>
    <t>www.careerforcemn.com/virginia</t>
  </si>
  <si>
    <t>careerforce.wadena@state.mn.us</t>
  </si>
  <si>
    <t>www.careerforcemn.com/wadena</t>
  </si>
  <si>
    <t>careerforce.westsaintpaul@state.mn.us</t>
  </si>
  <si>
    <t>www.careerforcemn.com/westsaintpaul</t>
  </si>
  <si>
    <t>careerforce.willmar@state.mn.us</t>
  </si>
  <si>
    <t>www.careerforcemn.com/willmar</t>
  </si>
  <si>
    <t>careerforce.winona@state.mn.us</t>
  </si>
  <si>
    <t>www.careerforcemn.com/winona</t>
  </si>
  <si>
    <t>careerforce.woodbury@state.mn.us</t>
  </si>
  <si>
    <t>www.careerforcemn.com/woodbury</t>
  </si>
  <si>
    <t>careerforce.worthington@state.mn.us</t>
  </si>
  <si>
    <t>www.careerforcemn.com/worthington</t>
  </si>
  <si>
    <t>Freeborn County</t>
  </si>
  <si>
    <t>Mower County</t>
  </si>
  <si>
    <t>Beltrami County</t>
  </si>
  <si>
    <t>Anoka County</t>
  </si>
  <si>
    <t>Hennepin County</t>
  </si>
  <si>
    <t>Crow Wing County</t>
  </si>
  <si>
    <t>Dakota County</t>
  </si>
  <si>
    <t>Isanti County</t>
  </si>
  <si>
    <t>Carver County</t>
  </si>
  <si>
    <t>Carlton County</t>
  </si>
  <si>
    <t>Washington County</t>
  </si>
  <si>
    <t>Polk County</t>
  </si>
  <si>
    <t>Becker County</t>
  </si>
  <si>
    <t>St. Louis County</t>
  </si>
  <si>
    <t>Martin County</t>
  </si>
  <si>
    <t>Rice County</t>
  </si>
  <si>
    <t>Otter Tail County</t>
  </si>
  <si>
    <t>Itasca County</t>
  </si>
  <si>
    <t>Mcleod County</t>
  </si>
  <si>
    <t>Koochiching County</t>
  </si>
  <si>
    <t>Meeker County</t>
  </si>
  <si>
    <t>Morrison County</t>
  </si>
  <si>
    <t>Blue Earth County</t>
  </si>
  <si>
    <t>Lyon County</t>
  </si>
  <si>
    <t>Chippewa County</t>
  </si>
  <si>
    <t>Wright County</t>
  </si>
  <si>
    <t>Clay County</t>
  </si>
  <si>
    <t>Kanabec County</t>
  </si>
  <si>
    <t>Brown County</t>
  </si>
  <si>
    <t>Ramsey County</t>
  </si>
  <si>
    <t>Goodhue County</t>
  </si>
  <si>
    <t>Olmstead County</t>
  </si>
  <si>
    <t>Roseau County</t>
  </si>
  <si>
    <t>Stearns County</t>
  </si>
  <si>
    <t>Scott County</t>
  </si>
  <si>
    <t>Pennington County</t>
  </si>
  <si>
    <t>Saint Louis County</t>
  </si>
  <si>
    <t>Wadena County</t>
  </si>
  <si>
    <t>Kandiyohi County</t>
  </si>
  <si>
    <t>Winona County</t>
  </si>
  <si>
    <t>Nobles County</t>
  </si>
  <si>
    <t>Youth Services Programs</t>
  </si>
  <si>
    <t>Veteran Services</t>
  </si>
  <si>
    <t>Troy Gilbertson</t>
  </si>
  <si>
    <t>tgilbertson@cmjts.org</t>
  </si>
  <si>
    <t>Michelle Presley</t>
  </si>
  <si>
    <t>mpresley@cmjts.org</t>
  </si>
  <si>
    <t>Kelly Gerads</t>
  </si>
  <si>
    <t>Kelly.gerads@state.mn.us</t>
  </si>
  <si>
    <t>Andrea Dunn</t>
  </si>
  <si>
    <t>andrea.dunn@state.mn.us</t>
  </si>
  <si>
    <t>Della Ludwig</t>
  </si>
  <si>
    <t>della.ludwig@state.mn.us</t>
  </si>
  <si>
    <t>Karen Wells</t>
  </si>
  <si>
    <t>karen.wells@state.mn.us</t>
  </si>
  <si>
    <t>Jill Hoff</t>
  </si>
  <si>
    <t>jhoff@cmjts.org</t>
  </si>
  <si>
    <t>Melanie Schroeder</t>
  </si>
  <si>
    <t>mschroeder@cmjts.org</t>
  </si>
  <si>
    <t>Corey Roskamp</t>
  </si>
  <si>
    <t>croskamp@cmjts.org</t>
  </si>
  <si>
    <t>Susan Welinski</t>
  </si>
  <si>
    <t>Susan.welinski@state.mn.us</t>
  </si>
  <si>
    <t>Anthony Poff</t>
  </si>
  <si>
    <t xml:space="preserve">Anthony.Poff@state.mn.us </t>
  </si>
  <si>
    <t>Erica Kruger</t>
  </si>
  <si>
    <t>ekrueger@cmjts.org</t>
  </si>
  <si>
    <t>Vanessa Gerhardson</t>
  </si>
  <si>
    <t>vgerhardson@cmjts.org</t>
  </si>
  <si>
    <t>Dina Wuornos</t>
  </si>
  <si>
    <t>dwuornos@cmjts.org</t>
  </si>
  <si>
    <t>Diana Ristamaki</t>
  </si>
  <si>
    <t>dristamaki@cmjts.org</t>
  </si>
  <si>
    <t xml:space="preserve">Adam Deters </t>
  </si>
  <si>
    <t>adam.deters@state.mn.us</t>
  </si>
  <si>
    <t>Tammy Sibben</t>
  </si>
  <si>
    <t>tsibben@cmjts.org</t>
  </si>
  <si>
    <t>Monica Moore</t>
  </si>
  <si>
    <t>mmoore@cmjts.org</t>
  </si>
  <si>
    <t>Jeni Pederson</t>
  </si>
  <si>
    <t>jeni.pederson@CSJobs.org</t>
  </si>
  <si>
    <t>April Schaffer</t>
  </si>
  <si>
    <t xml:space="preserve">april.shaffer@csjobs.org </t>
  </si>
  <si>
    <t>Brittany Tschida</t>
  </si>
  <si>
    <t>Brittany.tschida@state.mn.us</t>
  </si>
  <si>
    <t>Marney Curfman</t>
  </si>
  <si>
    <t>Marney.curfman@state.mn.us</t>
  </si>
  <si>
    <t xml:space="preserve">Kelly.gerads@state.mn.us </t>
  </si>
  <si>
    <t>Shannon Lindboe</t>
  </si>
  <si>
    <t>Beverly Donley</t>
  </si>
  <si>
    <t>Beverly.donley@state.mn.us</t>
  </si>
  <si>
    <t>Delina Woltjer</t>
  </si>
  <si>
    <t>dwoltjer@cmjts.org</t>
  </si>
  <si>
    <t>Misc 2</t>
  </si>
  <si>
    <t>Misc 3</t>
  </si>
  <si>
    <t>Misc 4</t>
  </si>
  <si>
    <t>Veteran Employer Services</t>
  </si>
  <si>
    <t>Justice Involved Veterans</t>
  </si>
  <si>
    <t>Native American Veterans</t>
  </si>
  <si>
    <t>Lee Okerstrom</t>
  </si>
  <si>
    <t>lee.okerstrom@state.mn.us</t>
  </si>
  <si>
    <t>Yogi Montry</t>
  </si>
  <si>
    <t>terence.montry@state.mn.us</t>
  </si>
  <si>
    <t>Jose Cabrera</t>
  </si>
  <si>
    <t>Workforce Strategy Consultants</t>
  </si>
  <si>
    <t>Adult Services Programs</t>
  </si>
  <si>
    <t>Wagner-Peyser Career Services</t>
  </si>
  <si>
    <t>320-391-9277</t>
  </si>
  <si>
    <t>507-369-1466</t>
  </si>
  <si>
    <t>Serena Gardner</t>
  </si>
  <si>
    <t>507-433-0573</t>
  </si>
  <si>
    <t>serena.gardner@state.mn.us</t>
  </si>
  <si>
    <t>Maureen Lilleby</t>
  </si>
  <si>
    <t>218-846-7377</t>
  </si>
  <si>
    <t>maureen.lilleby@state.mn.us</t>
  </si>
  <si>
    <t>Brenda Naber</t>
  </si>
  <si>
    <t>763-295-5894</t>
  </si>
  <si>
    <t>brenda.naber@state.mn.us</t>
  </si>
  <si>
    <t>Betty Roehl</t>
  </si>
  <si>
    <t>320-232-2002</t>
  </si>
  <si>
    <t>betty.roehl@state.mn.us</t>
  </si>
  <si>
    <t>Amy LeClair</t>
  </si>
  <si>
    <t>amy.leclair@state.mn.us</t>
  </si>
  <si>
    <t>Cheryl Quist</t>
  </si>
  <si>
    <t>320-391-9265</t>
  </si>
  <si>
    <t>cheryl.quist@state.mn.us</t>
  </si>
  <si>
    <t>Ruth Burdick</t>
  </si>
  <si>
    <t>218-333-8209</t>
  </si>
  <si>
    <t>Joan Anderson</t>
  </si>
  <si>
    <t>763-279-4353</t>
  </si>
  <si>
    <t>joan.anderson@state.mn.us</t>
  </si>
  <si>
    <t>ruth.burdick@state.mn.us</t>
  </si>
  <si>
    <t>Shannon Acherman</t>
  </si>
  <si>
    <t>952-703-7767</t>
  </si>
  <si>
    <t>shannon.ackerman@state.mn.us</t>
  </si>
  <si>
    <t>Debra Neu</t>
  </si>
  <si>
    <t>952-703-7764</t>
  </si>
  <si>
    <t>debra.new@state.mn.us</t>
  </si>
  <si>
    <t>Janice Anderson</t>
  </si>
  <si>
    <t>218-825-2026</t>
  </si>
  <si>
    <t>janice.anderson@state.mn.us</t>
  </si>
  <si>
    <t>Nicholle Henneman</t>
  </si>
  <si>
    <t>763-279-4443</t>
  </si>
  <si>
    <t>nicholle.henneman@state.mn.us</t>
  </si>
  <si>
    <t>Jamie Craft</t>
  </si>
  <si>
    <t>952-703-3137</t>
  </si>
  <si>
    <t>jamie.craft@state.mn.us</t>
  </si>
  <si>
    <t>Vicky Ethen</t>
  </si>
  <si>
    <t>763-279-4480</t>
  </si>
  <si>
    <t>vicky.ethen@state.mn.us</t>
  </si>
  <si>
    <t>Nancy Rosemeier</t>
  </si>
  <si>
    <t>952-368-7007</t>
  </si>
  <si>
    <t>nancy.rosemeier@state.mn.us</t>
  </si>
  <si>
    <t>Lori Chard</t>
  </si>
  <si>
    <t>lori.chard@state.mn.us</t>
  </si>
  <si>
    <t>Jody Jensen</t>
  </si>
  <si>
    <t>218-277-7861</t>
  </si>
  <si>
    <t>jody.jensen@state.mn.us</t>
  </si>
  <si>
    <t>Jennifer Snyder</t>
  </si>
  <si>
    <t>218-302-8428</t>
  </si>
  <si>
    <t>jennifer.snyder@state.mn.us</t>
  </si>
  <si>
    <t>Judi Polzin</t>
  </si>
  <si>
    <t>504-235-5518</t>
  </si>
  <si>
    <t>judi.polzin@state.mn.us</t>
  </si>
  <si>
    <t>Brenda Mahoney</t>
  </si>
  <si>
    <t>507-497-1223</t>
  </si>
  <si>
    <t>brenda.mahoney@state.mn.us</t>
  </si>
  <si>
    <t>Sarah Freking</t>
  </si>
  <si>
    <t>218-729-7565</t>
  </si>
  <si>
    <t>sarah.freking@state.mn.us</t>
  </si>
  <si>
    <t>Heather Glass</t>
  </si>
  <si>
    <t>218-327-5988</t>
  </si>
  <si>
    <t>heather.glass@state.mn.us</t>
  </si>
  <si>
    <t>Cindy Johnson</t>
  </si>
  <si>
    <t>320-234-0359</t>
  </si>
  <si>
    <t>cynthia.j.johnson@state.mn.us</t>
  </si>
  <si>
    <t>Michelle Bode</t>
  </si>
  <si>
    <t>507-344-2635</t>
  </si>
  <si>
    <t>michelle.bode@state.mn.us</t>
  </si>
  <si>
    <t>Jill Rysdahl</t>
  </si>
  <si>
    <t>507-476-4064</t>
  </si>
  <si>
    <t>jill.rysdahl@state.mn.us</t>
  </si>
  <si>
    <t>Jennifer Nelson</t>
  </si>
  <si>
    <t>612-299-7151</t>
  </si>
  <si>
    <t>jennifer.l.nelson@state.mn.us</t>
  </si>
  <si>
    <t>Teresa Mattson</t>
  </si>
  <si>
    <t>651-539-4451</t>
  </si>
  <si>
    <t>teresa.matson@state.mn.us</t>
  </si>
  <si>
    <t>Annita Meyer</t>
  </si>
  <si>
    <t>218-304-8735</t>
  </si>
  <si>
    <t>annita.meyer@state.mn.us</t>
  </si>
  <si>
    <t>Beth Deppa</t>
  </si>
  <si>
    <t>651-385-6486</t>
  </si>
  <si>
    <t>beth.deppa@state.mn.us</t>
  </si>
  <si>
    <t>Heather Grummons</t>
  </si>
  <si>
    <t>507-923-2844</t>
  </si>
  <si>
    <t>heather.grummons@state.mn.us</t>
  </si>
  <si>
    <t>Elle Frislie</t>
  </si>
  <si>
    <t>218-463-2075</t>
  </si>
  <si>
    <t>elle.frislie@state.mn.us</t>
  </si>
  <si>
    <t>Jackie Bermel</t>
  </si>
  <si>
    <t>320-308-5240</t>
  </si>
  <si>
    <t>jackie.bermel@state.mn.us</t>
  </si>
  <si>
    <t>Suzanne Geppert</t>
  </si>
  <si>
    <t>320-308-2001</t>
  </si>
  <si>
    <t>suzanne.geppert@state.mn.us</t>
  </si>
  <si>
    <t>Kristan Haffley</t>
  </si>
  <si>
    <t>763-204-1356</t>
  </si>
  <si>
    <t>kristan.haffley@state.mn.us</t>
  </si>
  <si>
    <t>320-308-5248</t>
  </si>
  <si>
    <t>shannon.lindboe@state.mn.us</t>
  </si>
  <si>
    <t>651-539-4153</t>
  </si>
  <si>
    <t>karen.manion@state.mn.us</t>
  </si>
  <si>
    <t>Stephanie Brager</t>
  </si>
  <si>
    <t>651-539-4141</t>
  </si>
  <si>
    <t>stephanie.brager@state.mn.us</t>
  </si>
  <si>
    <t>Karen Manion</t>
  </si>
  <si>
    <t>Felicia Madsen</t>
  </si>
  <si>
    <t>952-346-4865</t>
  </si>
  <si>
    <t>felicia.madsen@state.mn.us</t>
  </si>
  <si>
    <t>218-683-8073</t>
  </si>
  <si>
    <t>Linda I Larson</t>
  </si>
  <si>
    <t>linda.i.larson@state.mn.us</t>
  </si>
  <si>
    <t>Sarah Frisch</t>
  </si>
  <si>
    <t>218-631-7663</t>
  </si>
  <si>
    <t>sarah.frisch@state.mn.us</t>
  </si>
  <si>
    <t>Amy Berghorst</t>
  </si>
  <si>
    <t>320-441-6578</t>
  </si>
  <si>
    <t>amy.berghorst@state.mn.us</t>
  </si>
  <si>
    <t>Jen Peterson</t>
  </si>
  <si>
    <t>jen.peterson@state.mn.us</t>
  </si>
  <si>
    <t>Lynette Rogers</t>
  </si>
  <si>
    <t>320-441-6580</t>
  </si>
  <si>
    <t>lynette.rogers@state.mn.us</t>
  </si>
  <si>
    <t>Brittany Guenther</t>
  </si>
  <si>
    <t>507-205-6053</t>
  </si>
  <si>
    <t>brittany.guenther@state.mn.us</t>
  </si>
  <si>
    <t>Seada Mussa</t>
  </si>
  <si>
    <t>651-501-6363</t>
  </si>
  <si>
    <t>seada.mussa@state.mn.us</t>
  </si>
  <si>
    <t>Kayla Markus</t>
  </si>
  <si>
    <t>507-295-5025</t>
  </si>
  <si>
    <t>kayla.markus@state.mn.us</t>
  </si>
  <si>
    <t>Jane Drazenovich</t>
  </si>
  <si>
    <t>218-231-8581</t>
  </si>
  <si>
    <t>jane.drazenovich@state.mn.us</t>
  </si>
  <si>
    <t xml:space="preserve">Denise Myhrberg </t>
  </si>
  <si>
    <t xml:space="preserve">denise.myhrberg@state.mn.us </t>
  </si>
  <si>
    <t>507-476-4042</t>
  </si>
  <si>
    <t>Jessica Miller</t>
  </si>
  <si>
    <t>507.508.2578</t>
  </si>
  <si>
    <t>jessica.miller@state.mn.us</t>
  </si>
  <si>
    <t>Denise Myhrberg</t>
  </si>
  <si>
    <t>denise.myhrberg@state.mn.us</t>
  </si>
  <si>
    <t>Cheryl Turcotte</t>
  </si>
  <si>
    <t>218-825-6775</t>
  </si>
  <si>
    <t>cheryl.a.turcotte@state.mn.us</t>
  </si>
  <si>
    <t>Laurie Trach</t>
  </si>
  <si>
    <t>952-703-7735</t>
  </si>
  <si>
    <t>laurie.trach@state.mn.us</t>
  </si>
  <si>
    <t>Irene Connors</t>
  </si>
  <si>
    <t>952-703-7763</t>
  </si>
  <si>
    <t>irene.connors@state.mn.us</t>
  </si>
  <si>
    <t>952-703-7753</t>
  </si>
  <si>
    <t>gina.meixner@state.mn.us</t>
  </si>
  <si>
    <t>Tom Reese</t>
  </si>
  <si>
    <t>952-703-7760</t>
  </si>
  <si>
    <t>tom.reese@state.mn.us</t>
  </si>
  <si>
    <t>Anna Mullikin</t>
  </si>
  <si>
    <t>612-348-0766</t>
  </si>
  <si>
    <t>anna.mullikin@hennepin.us</t>
  </si>
  <si>
    <t>Todd Austin</t>
  </si>
  <si>
    <t>612-348-6068</t>
  </si>
  <si>
    <t>todd.austin@hennepin.us</t>
  </si>
  <si>
    <t>Theresa Griffin</t>
  </si>
  <si>
    <t>952-703-3104</t>
  </si>
  <si>
    <t>theresa.griffin@state.mn.us</t>
  </si>
  <si>
    <t>Susan Dahl</t>
  </si>
  <si>
    <t>952-703-3111</t>
  </si>
  <si>
    <t>susan.dahl@state.mn.us</t>
  </si>
  <si>
    <t>Evon Minelli</t>
  </si>
  <si>
    <t>952-703-3106</t>
  </si>
  <si>
    <t>evon.minelli@state.mn.us</t>
  </si>
  <si>
    <t>Virgina Becker</t>
  </si>
  <si>
    <t>952-703-3113</t>
  </si>
  <si>
    <t>virginia.becker@state.mn.us</t>
  </si>
  <si>
    <t>Jill Pittelkow</t>
  </si>
  <si>
    <t>651-554-5670</t>
  </si>
  <si>
    <t>jill.pittelkow@co.dakota.mn.us</t>
  </si>
  <si>
    <t>Roxane Herdt</t>
  </si>
  <si>
    <t>roxane.herdt@state.mn.us</t>
  </si>
  <si>
    <t>Alex Montik</t>
  </si>
  <si>
    <t>Alexandr.Montik@state.mn.us</t>
  </si>
  <si>
    <t>Amanda Lee</t>
  </si>
  <si>
    <t>Amanda.lee@state.mn.us</t>
  </si>
  <si>
    <t>Robin Johnson</t>
  </si>
  <si>
    <t>robin.johnson@state.mn.us</t>
  </si>
  <si>
    <t>Pam Muehlbauer</t>
  </si>
  <si>
    <t>Pamela.muehlbauer@state.mn.us</t>
  </si>
  <si>
    <t>Shaun Morgan</t>
  </si>
  <si>
    <t>Mari Williams</t>
  </si>
  <si>
    <t>Gina Shango</t>
  </si>
  <si>
    <t>gina.shango@state.mn.us</t>
  </si>
  <si>
    <t>Paul Sears</t>
  </si>
  <si>
    <t>paul.sears@state.mn.us</t>
  </si>
  <si>
    <t>Darlene Heiskary</t>
  </si>
  <si>
    <t>darlen.heiskary@state.mn.us</t>
  </si>
  <si>
    <t>Any Delgado</t>
  </si>
  <si>
    <t>any.delgado@state.mn.us</t>
  </si>
  <si>
    <t>Josh Hessler</t>
  </si>
  <si>
    <t>(507) 226-7263</t>
  </si>
  <si>
    <t>josh.hessler@state.mn.us</t>
  </si>
  <si>
    <t xml:space="preserve">Shannon Spouse </t>
  </si>
  <si>
    <t>(952) 529-8268</t>
  </si>
  <si>
    <t>shannon.sprouse@state.mn.us</t>
  </si>
  <si>
    <t>Jaclyn Wizner</t>
  </si>
  <si>
    <t> (320) 406-9909</t>
  </si>
  <si>
    <t>jaclyn.wizner@state.mn.us</t>
  </si>
  <si>
    <t xml:space="preserve">Tim LaBeau </t>
  </si>
  <si>
    <t xml:space="preserve">(763) 257-5964 </t>
  </si>
  <si>
    <t>Tim.Labeau@state.mn.us</t>
  </si>
  <si>
    <t>(651) 539-4132</t>
  </si>
  <si>
    <t>Joseph Green</t>
  </si>
  <si>
    <t>(612) 709-5011</t>
  </si>
  <si>
    <t>joseph.green@state.mn.us</t>
  </si>
  <si>
    <t>Stephen Kolcinski</t>
  </si>
  <si>
    <r>
      <rPr>
        <sz val="10"/>
        <rFont val="Calibri"/>
        <family val="2"/>
        <scheme val="minor"/>
      </rPr>
      <t>(952) 703-7734   </t>
    </r>
    <r>
      <rPr>
        <sz val="10"/>
        <color rgb="FF1F497D"/>
        <rFont val="Calibri"/>
        <family val="2"/>
        <scheme val="minor"/>
      </rPr>
      <t xml:space="preserve"> </t>
    </r>
  </si>
  <si>
    <t>stephen.kolcinski@state.mn.us</t>
  </si>
  <si>
    <t>Anthony Klar</t>
  </si>
  <si>
    <t>(218) 422-5421</t>
  </si>
  <si>
    <t>Anthony.Klar@state.mn.us</t>
  </si>
  <si>
    <t>Mark Mann</t>
  </si>
  <si>
    <t>(763) 2574502</t>
  </si>
  <si>
    <t>mark.mann@state.mn.us</t>
  </si>
  <si>
    <t>David Wold</t>
  </si>
  <si>
    <t>(763) 257-4502</t>
  </si>
  <si>
    <t>david.wold@state.mn.us</t>
  </si>
  <si>
    <t>Robert Willis</t>
  </si>
  <si>
    <t>(612) 709-8093</t>
  </si>
  <si>
    <t>Robert.Willis@state.mn.us</t>
  </si>
  <si>
    <t>Jeff Dexter</t>
  </si>
  <si>
    <t>(952) 529-8220</t>
  </si>
  <si>
    <t>jeffrey.dexter@state.mn.us</t>
  </si>
  <si>
    <t>(651) 304-7609</t>
  </si>
  <si>
    <t>Gregory Mertzig</t>
  </si>
  <si>
    <t>(218) 422-5029</t>
  </si>
  <si>
    <t>gregory.mertzig@state.mn.us</t>
  </si>
  <si>
    <t>Tim Trumbull</t>
  </si>
  <si>
    <t>(218) 422-5154</t>
  </si>
  <si>
    <t>timothy.trumbull@state.mn.us</t>
  </si>
  <si>
    <t>Lana Hogan</t>
  </si>
  <si>
    <t>(651) 539-4106</t>
  </si>
  <si>
    <t>lana.hogan@state.mn.us</t>
  </si>
  <si>
    <t>Katherine Mcnair</t>
  </si>
  <si>
    <t>(507) 226-6527</t>
  </si>
  <si>
    <t>katherine.mcnair@state.mn.us</t>
  </si>
  <si>
    <t>Jane Kerntz</t>
  </si>
  <si>
    <t>(218) 422-5395</t>
  </si>
  <si>
    <t>jane.kerntz@state.mn.us</t>
  </si>
  <si>
    <t>(320) 406-5321</t>
  </si>
  <si>
    <t>Rebecca Kaas</t>
  </si>
  <si>
    <t>(507) 226-6582</t>
  </si>
  <si>
    <t>rebecca.kaas@state.mn.us</t>
  </si>
  <si>
    <t>(320) 391-9278</t>
  </si>
  <si>
    <t>Jimmy Rodriguez</t>
  </si>
  <si>
    <t>santiago.rodriguez@state.mn.us</t>
  </si>
  <si>
    <t>Tami Voll</t>
  </si>
  <si>
    <t>tvoll@intercountycc.org</t>
  </si>
  <si>
    <t>Santiago Rodriguez</t>
  </si>
  <si>
    <t xml:space="preserve">santiago.rodriguez@state.mn.us </t>
  </si>
  <si>
    <t>Carisa Hendrickson</t>
  </si>
  <si>
    <t>carisa.hendrickson@state.mn.us</t>
  </si>
  <si>
    <t>Janna Anderson</t>
  </si>
  <si>
    <t>Lorie Determan</t>
  </si>
  <si>
    <t>ldeterman@intercountycc.org</t>
  </si>
  <si>
    <t>Jill Anderson</t>
  </si>
  <si>
    <t>janderson@intercountycc.org</t>
  </si>
  <si>
    <t xml:space="preserve">janna.anderson@state.mn.us </t>
  </si>
  <si>
    <t>Jessica Bordun</t>
  </si>
  <si>
    <t xml:space="preserve">jessica.bordun@state.mn.us </t>
  </si>
  <si>
    <t>Aimee Berger</t>
  </si>
  <si>
    <t>aberger@intercountycc.org</t>
  </si>
  <si>
    <t>Emily Churchill@state.mn.us</t>
  </si>
  <si>
    <t>507-344-2622</t>
  </si>
  <si>
    <t>emily.churchill@state.mn.us</t>
  </si>
  <si>
    <t>Leroy Kiecker</t>
  </si>
  <si>
    <t>leroy.kiecker@state.mn.us</t>
  </si>
  <si>
    <t>Larry Bateman</t>
  </si>
  <si>
    <t>larry.p.bateman@state.mn.us</t>
  </si>
  <si>
    <t>Alex Langsjoen</t>
  </si>
  <si>
    <t>507-345-2428</t>
  </si>
  <si>
    <t>alex@mnvac.org</t>
  </si>
  <si>
    <t>larry.p.bateman.mn.us</t>
  </si>
  <si>
    <t>507-508-2578</t>
  </si>
  <si>
    <t>Emily Churchill</t>
  </si>
  <si>
    <t>emily.churchill@state.mn</t>
  </si>
  <si>
    <t>Laurie L Anderson</t>
  </si>
  <si>
    <t>507-235-5518</t>
  </si>
  <si>
    <t>Mary Shumski</t>
  </si>
  <si>
    <t>mary.shumski@state.mn.us</t>
  </si>
  <si>
    <t>Tammie Hested</t>
  </si>
  <si>
    <t>thested@mnvac.org</t>
  </si>
  <si>
    <t>Laurie Anderson</t>
  </si>
  <si>
    <t>laurie.l.anderson@state.mn.us</t>
  </si>
  <si>
    <t>Natasha Bunn</t>
  </si>
  <si>
    <t>507-508-9263</t>
  </si>
  <si>
    <t>nbunn@mnvac.org</t>
  </si>
  <si>
    <t>Sheila Demenge</t>
  </si>
  <si>
    <t>218.283.9427</t>
  </si>
  <si>
    <t>sheila.demenge@state.mn.us</t>
  </si>
  <si>
    <t>Tammy Riley</t>
  </si>
  <si>
    <t>tammy.riley@nemojt.org</t>
  </si>
  <si>
    <t>Ginger Romosz</t>
  </si>
  <si>
    <t>218.285.7529</t>
  </si>
  <si>
    <t>ginger.romosz@aeoa.org</t>
  </si>
  <si>
    <t>Alysa Hackenmueller</t>
  </si>
  <si>
    <t>alysa.hackenmueller@nemojt.org</t>
  </si>
  <si>
    <t>Shawn Herhusky</t>
  </si>
  <si>
    <t>218.304.8408</t>
  </si>
  <si>
    <t>shawn.herhusky@state.mn.us</t>
  </si>
  <si>
    <t>Patty Morin</t>
  </si>
  <si>
    <t>218.231.8598</t>
  </si>
  <si>
    <t>patty.morin@state.mn.us</t>
  </si>
  <si>
    <t>Angele Hartell</t>
  </si>
  <si>
    <t>218-333-8221</t>
  </si>
  <si>
    <t>angele.hartell@state.mn.us</t>
  </si>
  <si>
    <t>Tim Qualley</t>
  </si>
  <si>
    <t>218-333-8227</t>
  </si>
  <si>
    <t>tim.qualley@state.mn.us</t>
  </si>
  <si>
    <t>Billie Jo Greene</t>
  </si>
  <si>
    <t>218-444-0732</t>
  </si>
  <si>
    <t>BillieJoG@rmcep.com</t>
  </si>
  <si>
    <t>Amy Mistic</t>
  </si>
  <si>
    <t>218-441-2236</t>
  </si>
  <si>
    <t>Amy.Mistic@co.beltrami.mn.us</t>
  </si>
  <si>
    <t>Curt Anderson</t>
  </si>
  <si>
    <t>218-441-2242</t>
  </si>
  <si>
    <t>curtis.anderson@co.beltrami.mn.us</t>
  </si>
  <si>
    <t>Val Kvale</t>
  </si>
  <si>
    <t>507-369-1472</t>
  </si>
  <si>
    <t>vkvale@wdimn.org</t>
  </si>
  <si>
    <t>Mike Postma</t>
  </si>
  <si>
    <t>507-433-0685</t>
  </si>
  <si>
    <t>mpostma@wdimn.org</t>
  </si>
  <si>
    <t xml:space="preserve">Maria Lourey-Bowen </t>
  </si>
  <si>
    <t>763-324-2317</t>
  </si>
  <si>
    <t>Maria.Lourey-Bowen@co.anoka.mn.us</t>
  </si>
  <si>
    <t>Marci Jasper</t>
  </si>
  <si>
    <t>763-279-4364</t>
  </si>
  <si>
    <t>Marci.jasper@state.mn.us</t>
  </si>
  <si>
    <t xml:space="preserve">Stephen Kolcinski </t>
  </si>
  <si>
    <t>952-703-7734</t>
  </si>
  <si>
    <t xml:space="preserve">stephen.kolcinski@state.mn.us </t>
  </si>
  <si>
    <t>Jama Davidson</t>
  </si>
  <si>
    <t>218-825-6778</t>
  </si>
  <si>
    <t xml:space="preserve">JamaD@rmcep.com </t>
  </si>
  <si>
    <t>Pamela Evans</t>
  </si>
  <si>
    <t>218-820-4245</t>
  </si>
  <si>
    <t>pamela.evans@state.mn.us</t>
  </si>
  <si>
    <t xml:space="preserve">Shaun Morgan </t>
  </si>
  <si>
    <t>763-279-4382</t>
  </si>
  <si>
    <t xml:space="preserve">shaun.morgan@state.mn.us </t>
  </si>
  <si>
    <t>Michelle Chmielewski</t>
  </si>
  <si>
    <t>763-279-4431</t>
  </si>
  <si>
    <t>Michelle.chmielewski@state.mn.us</t>
  </si>
  <si>
    <t>Mike Yanda</t>
  </si>
  <si>
    <t>952-703-3109</t>
  </si>
  <si>
    <t>mike.yanda@state.mn.us</t>
  </si>
  <si>
    <t>Virginia Becker</t>
  </si>
  <si>
    <t>320-493-2048</t>
  </si>
  <si>
    <t xml:space="preserve">Rebecca Perrotti </t>
  </si>
  <si>
    <t>320-679-6488</t>
  </si>
  <si>
    <t xml:space="preserve">rperrotti@cmjts.org </t>
  </si>
  <si>
    <t xml:space="preserve">Julie Kennedy </t>
  </si>
  <si>
    <t>952-361-1719</t>
  </si>
  <si>
    <t>jkennedy@co.carver.mn.us</t>
  </si>
  <si>
    <t>Teri Dudley</t>
  </si>
  <si>
    <t>218-499-6092</t>
  </si>
  <si>
    <t>teri.dudley@nemojt.org</t>
  </si>
  <si>
    <t>Robin Hakari</t>
  </si>
  <si>
    <t>651-275-8684</t>
  </si>
  <si>
    <t>Robin.Hakari@co.washington.mn.us</t>
  </si>
  <si>
    <t>Kelley Nowell</t>
  </si>
  <si>
    <t xml:space="preserve">KelleyN@rmcep.com </t>
  </si>
  <si>
    <t>Bonny Stechmann</t>
  </si>
  <si>
    <t>218-683-8061</t>
  </si>
  <si>
    <t>bonny.stechmann@state.mn.us</t>
  </si>
  <si>
    <t xml:space="preserve">Betsy Hill </t>
  </si>
  <si>
    <t>218-730-5228</t>
  </si>
  <si>
    <t>bhill@duluthmn.gov</t>
  </si>
  <si>
    <t xml:space="preserve">Rhonda Rutford </t>
  </si>
  <si>
    <t>218-302-8406</t>
  </si>
  <si>
    <t>rhonda.rutford@state.mn.us</t>
  </si>
  <si>
    <t>Bruce Bock</t>
  </si>
  <si>
    <t>218-302-8429</t>
  </si>
  <si>
    <t>bruce.bock@state.mn.us</t>
  </si>
  <si>
    <t>Connie Hines</t>
  </si>
  <si>
    <t>connie.hines@state.mn.us</t>
  </si>
  <si>
    <t>Evie Wold</t>
  </si>
  <si>
    <t>507-497-1225</t>
  </si>
  <si>
    <t>Evie.wold@state.mn.us</t>
  </si>
  <si>
    <t>Sonji Davis</t>
  </si>
  <si>
    <t>507-333-2081</t>
  </si>
  <si>
    <t>507-333-2049</t>
  </si>
  <si>
    <t>David Smith</t>
  </si>
  <si>
    <t>218 739-7675</t>
  </si>
  <si>
    <t xml:space="preserve">davids@rmcep.com </t>
  </si>
  <si>
    <t>Jeremiah Olson</t>
  </si>
  <si>
    <t>218-327-6760</t>
  </si>
  <si>
    <t> jeremiah.olson@aeoa.org</t>
  </si>
  <si>
    <t>Nina Kangas</t>
  </si>
  <si>
    <t>218-735-6177</t>
  </si>
  <si>
    <t>nina.kangas@nemojt.org</t>
  </si>
  <si>
    <t>Tara Helms</t>
  </si>
  <si>
    <t>218-735-6175</t>
  </si>
  <si>
    <t>tara.helms@nemojt.org</t>
  </si>
  <si>
    <t>Wendy Hukka-Rue</t>
  </si>
  <si>
    <t>218-969-6335</t>
  </si>
  <si>
    <t> wendy.rue@aeoa.org </t>
  </si>
  <si>
    <t>Leslie Wojtowicz</t>
  </si>
  <si>
    <t>320-241-1747</t>
  </si>
  <si>
    <t>lwojtowicz@cmjts.org</t>
  </si>
  <si>
    <t>218-421-6071</t>
  </si>
  <si>
    <t xml:space="preserve">alysa.hackenmueller@nemojt.org   </t>
  </si>
  <si>
    <t>218-285-7529</t>
  </si>
  <si>
    <t> ginger.romosz@aeoa.org </t>
  </si>
  <si>
    <t>Samantha Froelich</t>
  </si>
  <si>
    <t>320-232-2006</t>
  </si>
  <si>
    <t xml:space="preserve">samanthaf@rmcep.com </t>
  </si>
  <si>
    <t>612-299-7123</t>
  </si>
  <si>
    <t xml:space="preserve"> gina.shango@state.mn.us</t>
  </si>
  <si>
    <t>Tim Zipoy</t>
  </si>
  <si>
    <t>763-271-3722</t>
  </si>
  <si>
    <t>tzipoy@cmjts.org</t>
  </si>
  <si>
    <t>Theresa Hazeman</t>
  </si>
  <si>
    <t>218-304-8710</t>
  </si>
  <si>
    <t>TheresaH@rmcep.com</t>
  </si>
  <si>
    <t>Christopher Mba</t>
  </si>
  <si>
    <t>651-398-4304</t>
  </si>
  <si>
    <t>christopher.mba@co.ramsey.mn.us</t>
  </si>
  <si>
    <t>Karyn Berg</t>
  </si>
  <si>
    <t>651-266-4377</t>
  </si>
  <si>
    <t>karyn.berg@ramseycounty.us</t>
  </si>
  <si>
    <t xml:space="preserve">Mary Onsgard                   </t>
  </si>
  <si>
    <t>507-923-2828</t>
  </si>
  <si>
    <t xml:space="preserve">mary.onsgard@state.mn.us                                                        </t>
  </si>
  <si>
    <t>Derek Pederson</t>
  </si>
  <si>
    <t>952-496-8671</t>
  </si>
  <si>
    <t>dpederson@co.scott.mn.us</t>
  </si>
  <si>
    <t>Bonnie Kaye</t>
  </si>
  <si>
    <t>952-496-8462</t>
  </si>
  <si>
    <t>BKaye@co.scott.mn.us</t>
  </si>
  <si>
    <t>320-308-5814</t>
  </si>
  <si>
    <t>kelly.gerads@state.mn.us</t>
  </si>
  <si>
    <t>Heather Isaacs</t>
  </si>
  <si>
    <t>651-539-4107</t>
  </si>
  <si>
    <t>heather.isaacs@state.mn.us</t>
  </si>
  <si>
    <t>John Preuss</t>
  </si>
  <si>
    <t>218-796-5144 ext. 18</t>
  </si>
  <si>
    <t>jpreuss@intercountycc.org</t>
  </si>
  <si>
    <t>Renee Prout</t>
  </si>
  <si>
    <t>218-735-6176</t>
  </si>
  <si>
    <t xml:space="preserve"> renee.prout@nemojt.org</t>
  </si>
  <si>
    <t>Heath Boe</t>
  </si>
  <si>
    <t>218-735-6174</t>
  </si>
  <si>
    <t xml:space="preserve">heath.boe@nemojt.org  </t>
  </si>
  <si>
    <t>Evelyn Fowler</t>
  </si>
  <si>
    <t>218-631-7660</t>
  </si>
  <si>
    <t>Lisa Odland</t>
  </si>
  <si>
    <t>651-554-5877</t>
  </si>
  <si>
    <t>Lisa.odland@co.dakota.mn.us</t>
  </si>
  <si>
    <t>Mark Jacobs</t>
  </si>
  <si>
    <t>651-554-5622</t>
  </si>
  <si>
    <t>Mark.jacobs@co.dakota.mn.us</t>
  </si>
  <si>
    <t>Delaine Johnson</t>
  </si>
  <si>
    <t>320-441-6566</t>
  </si>
  <si>
    <t>delaine.johnson@state.mn.us</t>
  </si>
  <si>
    <t xml:space="preserve">Patricia Buxengard </t>
  </si>
  <si>
    <t>507-205-6058</t>
  </si>
  <si>
    <t>patricia.buxengard@state.mn.us</t>
  </si>
  <si>
    <t>320-391-9276</t>
  </si>
  <si>
    <t>763-324-2288</t>
  </si>
  <si>
    <t>763-279-4409</t>
  </si>
  <si>
    <t>218-277-7337</t>
  </si>
  <si>
    <t>320-979-1526</t>
  </si>
  <si>
    <t>218-283-9427</t>
  </si>
  <si>
    <t>651-539-4413</t>
  </si>
  <si>
    <t>763-271-3796</t>
  </si>
  <si>
    <t>320-679-6491</t>
  </si>
  <si>
    <t>651-539-4151</t>
  </si>
  <si>
    <t>218-463-2233</t>
  </si>
  <si>
    <t>320-308-5802</t>
  </si>
  <si>
    <t>218-683-8065</t>
  </si>
  <si>
    <t>Laurie.l.anderson@state.mn.us</t>
  </si>
  <si>
    <t>763-279-4330</t>
  </si>
  <si>
    <t>763-279-4390</t>
  </si>
  <si>
    <t>Gina Meixner</t>
  </si>
  <si>
    <t>763-279-4335</t>
  </si>
  <si>
    <t>651-539-4424</t>
  </si>
  <si>
    <t>651-539-4419</t>
  </si>
  <si>
    <t>320-308-5314</t>
  </si>
  <si>
    <t>218-683-8066</t>
  </si>
  <si>
    <t>763-279-4384</t>
  </si>
  <si>
    <t>mari.williams@state.mn.us</t>
  </si>
  <si>
    <t>shaun.morgan@state.mn.us</t>
  </si>
  <si>
    <t>(651) 539-4120</t>
  </si>
  <si>
    <t>(651) 539-4121</t>
  </si>
  <si>
    <t>(651) 539-4122</t>
  </si>
  <si>
    <t>(651) 539-4123</t>
  </si>
  <si>
    <t>(651) 539-4124</t>
  </si>
  <si>
    <t>(651) 539-4125</t>
  </si>
  <si>
    <t>(651) 539-4126</t>
  </si>
  <si>
    <t>(651) 539-4127</t>
  </si>
  <si>
    <t>(651) 539-4128</t>
  </si>
  <si>
    <t>(651) 539-4129</t>
  </si>
  <si>
    <t>(651) 539-4130</t>
  </si>
  <si>
    <t>(651) 539-4131</t>
  </si>
  <si>
    <t>(651) 539-4133</t>
  </si>
  <si>
    <t>(651) 539-4134</t>
  </si>
  <si>
    <t>(651) 539-4135</t>
  </si>
  <si>
    <t>(651) 539-4136</t>
  </si>
  <si>
    <t>(651) 539-4137</t>
  </si>
  <si>
    <t>(651) 539-4138</t>
  </si>
  <si>
    <t>(651) 539-4139</t>
  </si>
  <si>
    <t>(651) 539-4140</t>
  </si>
  <si>
    <t>(651) 539-4141</t>
  </si>
  <si>
    <t>(651) 539-4142</t>
  </si>
  <si>
    <t>(651) 539-4143</t>
  </si>
  <si>
    <t>(651) 539-4144</t>
  </si>
  <si>
    <t>(651) 539-4145</t>
  </si>
  <si>
    <t>(651) 539-4146</t>
  </si>
  <si>
    <t>(651) 539-4147</t>
  </si>
  <si>
    <t>(651) 539-4148</t>
  </si>
  <si>
    <t>(651) 539-4149</t>
  </si>
  <si>
    <t>(651) 539-4150</t>
  </si>
  <si>
    <t>(651) 539-4151</t>
  </si>
  <si>
    <t>(651) 53-4152</t>
  </si>
  <si>
    <t>(651) 539-4153</t>
  </si>
  <si>
    <t>(651) 539-4154</t>
  </si>
  <si>
    <t>(651) 539-4155</t>
  </si>
  <si>
    <t>(651) 539-4156</t>
  </si>
  <si>
    <t>(651) 539-4157</t>
  </si>
  <si>
    <t>(651) 539-4158</t>
  </si>
  <si>
    <t>(651) 539 4159</t>
  </si>
  <si>
    <t>(651) 539-4160</t>
  </si>
  <si>
    <t>(651) 539-4161</t>
  </si>
  <si>
    <t>(651) 539-4162</t>
  </si>
  <si>
    <t>(651) 539-4163</t>
  </si>
  <si>
    <t>(651) 539-4164</t>
  </si>
  <si>
    <t>(651) 539-4165</t>
  </si>
  <si>
    <t>(651) 539-4166</t>
  </si>
  <si>
    <t>(651) 539-4167</t>
  </si>
  <si>
    <t>(651) 539-4168</t>
  </si>
  <si>
    <t>763-279-4463</t>
  </si>
  <si>
    <t>218-689-1224</t>
  </si>
  <si>
    <t>320-234-0386</t>
  </si>
  <si>
    <t>218-735-6130</t>
  </si>
  <si>
    <t>320-593-2224</t>
  </si>
  <si>
    <t>763-271-3718</t>
  </si>
  <si>
    <t>218-689-4350</t>
  </si>
  <si>
    <t>320-308-5728</t>
  </si>
  <si>
    <t>218-683-8069</t>
  </si>
  <si>
    <t>320-441-6590</t>
  </si>
  <si>
    <t>763-279-4466</t>
  </si>
  <si>
    <t>320-402-4844</t>
  </si>
  <si>
    <t>320-364-0321</t>
  </si>
  <si>
    <t>320-679-6485</t>
  </si>
  <si>
    <t>320-292-4798</t>
  </si>
  <si>
    <t>320-234-0383</t>
  </si>
  <si>
    <t>320-249-7650</t>
  </si>
  <si>
    <t>218-825-2183</t>
  </si>
  <si>
    <t>320-423-0116</t>
  </si>
  <si>
    <t>218-232-0022</t>
  </si>
  <si>
    <t>320-423-0117</t>
  </si>
  <si>
    <t>320-423-0118</t>
  </si>
  <si>
    <t>320-423-0119</t>
  </si>
  <si>
    <t>320-423-0120</t>
  </si>
  <si>
    <t>320-423-0121</t>
  </si>
  <si>
    <t>320-423-0122</t>
  </si>
  <si>
    <t>Heather Santi</t>
  </si>
  <si>
    <t>218-825-6711</t>
  </si>
  <si>
    <t>HeatherS@rmcep.com</t>
  </si>
  <si>
    <t>Cynthia Slater</t>
  </si>
  <si>
    <t>218-878-5004</t>
  </si>
  <si>
    <t>cynthia.slater@aeoa.org</t>
  </si>
  <si>
    <t>Cassandra Wessing</t>
  </si>
  <si>
    <t>cwessing@wdimn.org</t>
  </si>
  <si>
    <t>Bridget Paulson</t>
  </si>
  <si>
    <t>320-290-7685</t>
  </si>
  <si>
    <t>bpaulson@cmjts.org</t>
  </si>
  <si>
    <t>Janie Sandoval</t>
  </si>
  <si>
    <t>507-344-2608</t>
  </si>
  <si>
    <t>janie.sandoval@state.mn.us</t>
  </si>
  <si>
    <t>Cheryl Nerby</t>
  </si>
  <si>
    <t>218-287-5060</t>
  </si>
  <si>
    <t>Cheryln@rmcep.com</t>
  </si>
  <si>
    <t>507-344-2606</t>
  </si>
  <si>
    <t>larry.bateman@state.mn.us</t>
  </si>
  <si>
    <t>Open</t>
  </si>
  <si>
    <t>Victoria Tiff</t>
  </si>
  <si>
    <t>507-923-2826</t>
  </si>
  <si>
    <t>victoria.tiff@state.mn.us</t>
  </si>
  <si>
    <t>Angie Dahle</t>
  </si>
  <si>
    <t>320-308-5334</t>
  </si>
  <si>
    <t>Angie.Dahle@CSJobs.org</t>
  </si>
  <si>
    <t>evief@rmcep..com</t>
  </si>
  <si>
    <t>Marleen Lundberg</t>
  </si>
  <si>
    <t>marleen.lundberg@state.mn.us</t>
  </si>
  <si>
    <t>320-391-9269</t>
  </si>
  <si>
    <t>Vivien Fowler</t>
  </si>
  <si>
    <t>651-430-4162</t>
  </si>
  <si>
    <t>vivien.fowler@co.washington.mn.us</t>
  </si>
  <si>
    <t>Angela Plumbo</t>
  </si>
  <si>
    <t>651-275-8685</t>
  </si>
  <si>
    <t>angela.plumbo@co.washington.mn.us</t>
  </si>
  <si>
    <t>Sheng Xiong</t>
  </si>
  <si>
    <t>sheng.xiong@co.washington.mn.us</t>
  </si>
  <si>
    <t>Deb Cunningham</t>
  </si>
  <si>
    <t>debra.cunningham@co.washington.mn.us</t>
  </si>
  <si>
    <t>Beth Burger</t>
  </si>
  <si>
    <t>651-275-8680</t>
  </si>
  <si>
    <t>elizabeth.burger@co.washington.mn.us</t>
  </si>
  <si>
    <t>Liz Jennings</t>
  </si>
  <si>
    <t>651-259-7570</t>
  </si>
  <si>
    <t>Liz.Jennings@state.mn.us</t>
  </si>
  <si>
    <t>Carol Foley</t>
  </si>
  <si>
    <t>carol.foley@ramseycounty.us</t>
  </si>
  <si>
    <t>Rachel Molenaar</t>
  </si>
  <si>
    <t>rachel.molenaar@ramseycounty.us</t>
  </si>
  <si>
    <t>Nancy White</t>
  </si>
  <si>
    <t>651-539-4109</t>
  </si>
  <si>
    <t>Nancy.White@state.mn.us</t>
  </si>
  <si>
    <t>Ilyas Ali</t>
  </si>
  <si>
    <t>651-539-4104</t>
  </si>
  <si>
    <t>ilyas.ali@state.mn.us</t>
  </si>
  <si>
    <t>Guy Brown</t>
  </si>
  <si>
    <t>651-539-4112</t>
  </si>
  <si>
    <t>guy.brown@state.mn.us</t>
  </si>
  <si>
    <t>davids@rmcep.com</t>
  </si>
  <si>
    <t>218-739-7675</t>
  </si>
  <si>
    <t>Samantha Frolich</t>
  </si>
  <si>
    <t>samanthaf@rmcep.com</t>
  </si>
  <si>
    <t>Theresa Hazemann</t>
  </si>
  <si>
    <t>Theresah@rmcep.com</t>
  </si>
  <si>
    <t>651-266-6027</t>
  </si>
  <si>
    <t>651-266-6025</t>
  </si>
  <si>
    <t>evief@rmcep.com</t>
  </si>
  <si>
    <t>218-631-7665</t>
  </si>
  <si>
    <t>Karen Schwieso</t>
  </si>
  <si>
    <t>320-391-9262</t>
  </si>
  <si>
    <t>karens@rmcep.com</t>
  </si>
  <si>
    <t>651-275-8701</t>
  </si>
  <si>
    <t>651-275-8657</t>
  </si>
  <si>
    <t>kelleyk@rmcep.com</t>
  </si>
  <si>
    <t>Arlyce Cucich</t>
  </si>
  <si>
    <t>arlycec@rmcep.com</t>
  </si>
  <si>
    <t>218-847-0700</t>
  </si>
  <si>
    <t>218-847-0735</t>
  </si>
  <si>
    <t>billiejog@rmcep.com</t>
  </si>
  <si>
    <t>JamaD@rmcep.com</t>
  </si>
  <si>
    <t>Brian Gapinski</t>
  </si>
  <si>
    <t>briang@rmcep.com</t>
  </si>
  <si>
    <t>218-825-2000</t>
  </si>
  <si>
    <t>Ben Andrews</t>
  </si>
  <si>
    <t>651-539-4105</t>
  </si>
  <si>
    <t>benjamin.andrews@state.mn.us</t>
  </si>
  <si>
    <t>Charles Moss</t>
  </si>
  <si>
    <t>Charles.Moss@ppl-inc.org</t>
  </si>
  <si>
    <t>Sandra Brick</t>
  </si>
  <si>
    <t>Sandra.Brick@state.mn.us</t>
  </si>
  <si>
    <t>Christine Schaerf</t>
  </si>
  <si>
    <t>christine.schaerf@state.mn.us</t>
  </si>
  <si>
    <t>Heidi Stay</t>
  </si>
  <si>
    <t>heidi.stay@state.mn.us</t>
  </si>
  <si>
    <t>jcabrera@duluthmn.gov</t>
  </si>
  <si>
    <t>Karissa Kucera</t>
  </si>
  <si>
    <t>kkucera@duluthmn.gov</t>
  </si>
  <si>
    <t>Deb Holleman</t>
  </si>
  <si>
    <t>dholleman@duluthmn.gov</t>
  </si>
  <si>
    <t>Lisa Lundborg</t>
  </si>
  <si>
    <t>(218) 623-5973</t>
  </si>
  <si>
    <t>lisa.lundborg@nemojt.org</t>
  </si>
  <si>
    <t>Adesewa Adesiji</t>
  </si>
  <si>
    <t>952-261-6942</t>
  </si>
  <si>
    <t>adesewa.adesiji@state.mn.us</t>
  </si>
  <si>
    <t>Rhonda Rutford</t>
  </si>
  <si>
    <t>218-302-8400</t>
  </si>
  <si>
    <t>Rhonda.rutford@state.mn.us</t>
  </si>
  <si>
    <t>Glory Mitchell</t>
  </si>
  <si>
    <t>218-302-8409</t>
  </si>
  <si>
    <t>Glory.mitchell@state.mn.us</t>
  </si>
  <si>
    <t>Nick Blotti</t>
  </si>
  <si>
    <t>Nick.blotti@state.mn.us</t>
  </si>
  <si>
    <t>Jerry Taylor</t>
  </si>
  <si>
    <t>Gerald.taylor@state.mn.us</t>
  </si>
  <si>
    <t>507-730-5246</t>
  </si>
  <si>
    <t>612-590-9737</t>
  </si>
  <si>
    <t>218-730-5236</t>
  </si>
  <si>
    <t>612-299-7209</t>
  </si>
  <si>
    <t>218-730-5233</t>
  </si>
  <si>
    <t>612-299-7212</t>
  </si>
  <si>
    <t>651-539-2221</t>
  </si>
  <si>
    <t>218-878-5011</t>
  </si>
  <si>
    <t>218- 302-8408</t>
  </si>
  <si>
    <t>218-302-8408</t>
  </si>
  <si>
    <t>Local Area Career Services</t>
  </si>
  <si>
    <t>Seada.mussa@state.mn.us</t>
  </si>
  <si>
    <t>Rebecca.hutchens@state.mn.us</t>
  </si>
  <si>
    <t>507-208-5186</t>
  </si>
  <si>
    <t>Tawana Starks</t>
  </si>
  <si>
    <t>651-539-3602</t>
  </si>
  <si>
    <t>Tawana.Starks@state.mn.us</t>
  </si>
  <si>
    <t>Debbie Zamora</t>
  </si>
  <si>
    <t>507-369-1488</t>
  </si>
  <si>
    <t>dzamora@wdimn.org</t>
  </si>
  <si>
    <t>Stacy Mason</t>
  </si>
  <si>
    <t>507-369-3468</t>
  </si>
  <si>
    <t>smason@wdimn.org</t>
  </si>
  <si>
    <t xml:space="preserve">Victoria Tiff </t>
  </si>
  <si>
    <t>Jenny Iverson</t>
  </si>
  <si>
    <t>507-433-0555</t>
  </si>
  <si>
    <t>jiverson@wdimn.org</t>
  </si>
  <si>
    <t xml:space="preserve">victoria.tiff@state.mn.us  </t>
  </si>
  <si>
    <t>Cyndi Reese</t>
  </si>
  <si>
    <t>651-385-6402</t>
  </si>
  <si>
    <t>creese@wdimn.org</t>
  </si>
  <si>
    <t>David LeGarde</t>
  </si>
  <si>
    <t>dlegarde@wdimn.org</t>
  </si>
  <si>
    <t>Angela Birrittella</t>
  </si>
  <si>
    <t>507-724-5231</t>
  </si>
  <si>
    <t>abirrittella@wdimn.org</t>
  </si>
  <si>
    <t xml:space="preserve">victoria.tiff@state.mn.us   </t>
  </si>
  <si>
    <t>Rachel Davis</t>
  </si>
  <si>
    <t>507-292-5176</t>
  </si>
  <si>
    <t>rdavis@wdimn.org</t>
  </si>
  <si>
    <t>Sydney Knoll</t>
  </si>
  <si>
    <t>507-529-2710</t>
  </si>
  <si>
    <t>sknoll@wdimn.org</t>
  </si>
  <si>
    <t>Jody Schaber</t>
  </si>
  <si>
    <t>507-292-5175</t>
  </si>
  <si>
    <t>jschaber@wdimn.org</t>
  </si>
  <si>
    <t>Steve Hill</t>
  </si>
  <si>
    <t>507-280-2906</t>
  </si>
  <si>
    <t>shill@wdimn.org</t>
  </si>
  <si>
    <t>Pat Buxengard</t>
  </si>
  <si>
    <t xml:space="preserve">patricia.buxengard@state.mn.us </t>
  </si>
  <si>
    <t>Autumn Herber</t>
  </si>
  <si>
    <t>507-205-6057</t>
  </si>
  <si>
    <t>autumn.herber@state.mn.us</t>
  </si>
  <si>
    <t>Dena Edstrom</t>
  </si>
  <si>
    <t>218-421-6070</t>
  </si>
  <si>
    <t>dena.edstrom@nemojt.org</t>
  </si>
  <si>
    <t>Wendy Rue</t>
  </si>
  <si>
    <t>218-322-6084</t>
  </si>
  <si>
    <t>wendy.rue@nemojt.org</t>
  </si>
  <si>
    <t>Carissa Ebnet</t>
  </si>
  <si>
    <t>carissa.ebnet@nemojt.org</t>
  </si>
  <si>
    <t>218-421-6073</t>
  </si>
  <si>
    <t>Amanda Voller</t>
  </si>
  <si>
    <t>218-735-6120</t>
  </si>
  <si>
    <t>amanda.voller@nemojt.org</t>
  </si>
  <si>
    <t>Thor Bergland</t>
  </si>
  <si>
    <t>218-322-6082</t>
  </si>
  <si>
    <t>thor.bergland@nemojt.org</t>
  </si>
  <si>
    <t>Clare Balow</t>
  </si>
  <si>
    <t>218-499-6090</t>
  </si>
  <si>
    <t>clare.balow@nemojt.org</t>
  </si>
  <si>
    <t>Ryan Hampton</t>
  </si>
  <si>
    <t>218-499-6091</t>
  </si>
  <si>
    <t>ryan.hampton@nemojt.org</t>
  </si>
  <si>
    <t>glory.mitchell@state.mn.us</t>
  </si>
  <si>
    <t>218-205-1876</t>
  </si>
  <si>
    <t>Amy.Berghorst@state.mn.us</t>
  </si>
  <si>
    <t>Ashley Schmitt</t>
  </si>
  <si>
    <t>218-327-5977</t>
  </si>
  <si>
    <t>ashley.schmitt@state.mn.us</t>
  </si>
  <si>
    <t>Cassie Wessing</t>
  </si>
  <si>
    <t>Crystal Zimmerman</t>
  </si>
  <si>
    <t>507-333-2087</t>
  </si>
  <si>
    <t>czimmerman@wdimn.org</t>
  </si>
  <si>
    <t>Paul Stanton</t>
  </si>
  <si>
    <t>507-333-2006</t>
  </si>
  <si>
    <t>pstanton@wdimn.org</t>
  </si>
  <si>
    <t>Tim Jones</t>
  </si>
  <si>
    <t>tjones@swmnpic.org</t>
  </si>
  <si>
    <t>Julie Beckmann</t>
  </si>
  <si>
    <t>507-476-4052</t>
  </si>
  <si>
    <t>jbeckmann@swmnpic.org</t>
  </si>
  <si>
    <t>Eriann Faris</t>
  </si>
  <si>
    <t>efaris@swmnpic.org</t>
  </si>
  <si>
    <t>507-476-4054</t>
  </si>
  <si>
    <t>507-476-4053</t>
  </si>
  <si>
    <t>Blake Strand</t>
  </si>
  <si>
    <t>320-2695561</t>
  </si>
  <si>
    <t>bstrand@swmnpic.org</t>
  </si>
  <si>
    <t>320-269-5561</t>
  </si>
  <si>
    <t>Sandy Demuth</t>
  </si>
  <si>
    <t xml:space="preserve">507-295-5029 </t>
  </si>
  <si>
    <t>sdemuth@swmnpic.org</t>
  </si>
  <si>
    <t>Adult Basic Education</t>
  </si>
  <si>
    <t>Penny Jahnke</t>
  </si>
  <si>
    <t>507-379-4866</t>
  </si>
  <si>
    <t>penny.jahnke@alschools.org</t>
  </si>
  <si>
    <t>Julie Fietek</t>
  </si>
  <si>
    <t>320-762-3312</t>
  </si>
  <si>
    <t>jfietek@alexschools.org</t>
  </si>
  <si>
    <t>Esmeralda Guzman</t>
  </si>
  <si>
    <t>507-460-1860</t>
  </si>
  <si>
    <t>esmeralda.guzman@austin.k12.mn.us</t>
  </si>
  <si>
    <t>Laura Bjerk</t>
  </si>
  <si>
    <t>218-333-6670</t>
  </si>
  <si>
    <t>lbjerk@nwservice.org</t>
  </si>
  <si>
    <t>763-433-4200</t>
  </si>
  <si>
    <t>info@metronorthabe.org</t>
  </si>
  <si>
    <t>952-681-6170</t>
  </si>
  <si>
    <t>msabe@isd271.org</t>
  </si>
  <si>
    <t>Jessica Cass</t>
  </si>
  <si>
    <t>218-855-8165</t>
  </si>
  <si>
    <t>Jessica.cass@isd181.org</t>
  </si>
  <si>
    <t>763-706-3833</t>
  </si>
  <si>
    <t>Kathy Linder</t>
  </si>
  <si>
    <t>952-707-4125</t>
  </si>
  <si>
    <t>klinder@isd191.org</t>
  </si>
  <si>
    <t>Caroline Nerhus</t>
  </si>
  <si>
    <t>763-689-6228</t>
  </si>
  <si>
    <t>cnerhus@c-ischools.org</t>
  </si>
  <si>
    <t>Jennifer Hennes</t>
  </si>
  <si>
    <t>952-567-8128</t>
  </si>
  <si>
    <t>jhennes@swmetro.k12.mn.us</t>
  </si>
  <si>
    <t>Angela Smith</t>
  </si>
  <si>
    <t>218-879-5588</t>
  </si>
  <si>
    <t>angela.smith@aeoa.org</t>
  </si>
  <si>
    <t>Susie Evans</t>
  </si>
  <si>
    <t>651-425-6634</t>
  </si>
  <si>
    <t>communityeducation@sowashco.org</t>
  </si>
  <si>
    <t>Dana Erickson</t>
  </si>
  <si>
    <t>218-277-7334</t>
  </si>
  <si>
    <t>derickson@nwservice.org</t>
  </si>
  <si>
    <t>218-844-5760</t>
  </si>
  <si>
    <t>afish@detlakes.k12.mn.us</t>
  </si>
  <si>
    <t>Patricia Fleege</t>
  </si>
  <si>
    <t>218-336-8790</t>
  </si>
  <si>
    <t>patricia.fleege@isd709.org</t>
  </si>
  <si>
    <t>507-235-3141</t>
  </si>
  <si>
    <t>rdauer@fairmont.k12.mn.us</t>
  </si>
  <si>
    <t>507-333-6472</t>
  </si>
  <si>
    <t>ssundberg@moorheadschools.org</t>
  </si>
  <si>
    <t>651-982-8302</t>
  </si>
  <si>
    <t>Emily Sundeen</t>
  </si>
  <si>
    <t>218-259-0285</t>
  </si>
  <si>
    <t>emily.sundeen@aeoa.org</t>
  </si>
  <si>
    <t>Terry Ferris</t>
  </si>
  <si>
    <t>218-404-3353</t>
  </si>
  <si>
    <t>terri.ferris@aeoa.org</t>
  </si>
  <si>
    <t>Shari Brunes</t>
  </si>
  <si>
    <t>(320) 234-8507</t>
  </si>
  <si>
    <t>shari.brunes@ridgewater.edu</t>
  </si>
  <si>
    <t>320-535-0395</t>
  </si>
  <si>
    <t>jcarl@isd465.org</t>
  </si>
  <si>
    <t>320-632-7901</t>
  </si>
  <si>
    <t>btollefson@fed.k12.mn.us</t>
  </si>
  <si>
    <t>507-345-5222</t>
  </si>
  <si>
    <t>Dawn Boerboom</t>
  </si>
  <si>
    <t>507-537-7046</t>
  </si>
  <si>
    <t>dawn.boerboom@marshall.k12.mn.us</t>
  </si>
  <si>
    <t>pbruns@mrved.net</t>
  </si>
  <si>
    <t>tschatz@moorheadschools.org</t>
  </si>
  <si>
    <t>651-385-4656</t>
  </si>
  <si>
    <t>abeteacher@rwps.org</t>
  </si>
  <si>
    <t>507.328.4440</t>
  </si>
  <si>
    <t>Traci Pederson</t>
  </si>
  <si>
    <t>218-242-1596</t>
  </si>
  <si>
    <t>tpederson@nwservice.org</t>
  </si>
  <si>
    <t>Ann Dziengel</t>
  </si>
  <si>
    <t>218-683-8764</t>
  </si>
  <si>
    <t>adziengel@nwservice.org</t>
  </si>
  <si>
    <t>Melissa Brusacoram</t>
  </si>
  <si>
    <t>218-735-6864</t>
  </si>
  <si>
    <t>melissa.brusacoram@aeoa.org</t>
  </si>
  <si>
    <t>218-632-2450</t>
  </si>
  <si>
    <t>507-376-6105</t>
  </si>
  <si>
    <t>Tammi Bernard</t>
  </si>
  <si>
    <t>Cassandra Ohnstad</t>
  </si>
  <si>
    <t>cohnstad@faribault.k12.mn.us</t>
  </si>
  <si>
    <t>Susanne Kimber</t>
  </si>
  <si>
    <t>skimber@flaschools.org</t>
  </si>
  <si>
    <t>Sara Sundberg</t>
  </si>
  <si>
    <t>218-998-0544</t>
  </si>
  <si>
    <t>Bryan Tollefson</t>
  </si>
  <si>
    <t>Kelli Woelfel</t>
  </si>
  <si>
    <t>abe@isd77.org</t>
  </si>
  <si>
    <t>507-779-5827</t>
  </si>
  <si>
    <t>320-269-9272</t>
  </si>
  <si>
    <t>Pam Bruns</t>
  </si>
  <si>
    <t>Stephanie Noerenberg</t>
  </si>
  <si>
    <t>stephanie.noerenberg@isd518.net</t>
  </si>
  <si>
    <t>Tammy Schatz</t>
  </si>
  <si>
    <t>218-284-3450</t>
  </si>
  <si>
    <t>320-370-8220</t>
  </si>
  <si>
    <t>abe@isd742.org</t>
  </si>
  <si>
    <t>320-231-8480</t>
  </si>
  <si>
    <t>adulteducation@willmar.k12.mn.us</t>
  </si>
  <si>
    <t>Chris Dahlke</t>
  </si>
  <si>
    <t>507-494-0924</t>
  </si>
  <si>
    <t>chris.dahlke@winona.k12.mn.us</t>
  </si>
  <si>
    <t>Jen Carl</t>
  </si>
  <si>
    <t>Roni Dauer</t>
  </si>
  <si>
    <t>612-668-3800</t>
  </si>
  <si>
    <t>mpsabe@mpls.k12.mn.us</t>
  </si>
  <si>
    <t>763-272-2132</t>
  </si>
  <si>
    <t>651-290-4822</t>
  </si>
  <si>
    <t>abeinfo@spps.org</t>
  </si>
  <si>
    <t>651-748-6208</t>
  </si>
  <si>
    <t>harmonyabe@isd622.org</t>
  </si>
  <si>
    <t>mobenavidez@rochesterschools.org</t>
  </si>
  <si>
    <t>651-306-3632</t>
  </si>
  <si>
    <t>abe@sspps.org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</si>
</sst>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70AE47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rgb="FF005CAB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rgb="FF000000"/>
      <name val="Calibri"/>
      <family val="2"/>
    </font>
    <font>
      <sz val="10"/>
      <color rgb="FF212529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sz val="10"/>
      <color rgb="FF21252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1" fillId="0" borderId="0" xfId="0" applyFont="1"/>
    <xf numFmtId="0" fontId="3" fillId="0" borderId="0" xfId="1"/>
    <xf numFmtId="0" fontId="0" fillId="0" borderId="0" xfId="0" applyBorder="1"/>
    <xf numFmtId="0" fontId="0" fillId="0" borderId="12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7" fillId="0" borderId="6" xfId="0" applyFont="1" applyFill="1" applyBorder="1" applyAlignment="1">
      <alignment horizontal="right" vertical="center"/>
    </xf>
    <xf numFmtId="0" fontId="2" fillId="0" borderId="13" xfId="0" applyFont="1" applyFill="1" applyBorder="1"/>
    <xf numFmtId="0" fontId="2" fillId="0" borderId="1" xfId="0" applyFont="1" applyFill="1" applyBorder="1"/>
    <xf numFmtId="0" fontId="0" fillId="0" borderId="0" xfId="0" applyFill="1"/>
    <xf numFmtId="0" fontId="0" fillId="0" borderId="0" xfId="0" quotePrefix="1"/>
    <xf numFmtId="0" fontId="6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/>
    <xf numFmtId="164" fontId="10" fillId="0" borderId="0" xfId="0" applyNumberFormat="1" applyFont="1" applyBorder="1"/>
    <xf numFmtId="0" fontId="10" fillId="0" borderId="0" xfId="0" quotePrefix="1" applyFont="1" applyBorder="1"/>
    <xf numFmtId="164" fontId="10" fillId="0" borderId="0" xfId="0" quotePrefix="1" applyNumberFormat="1" applyFont="1" applyBorder="1"/>
    <xf numFmtId="0" fontId="11" fillId="0" borderId="0" xfId="1" applyFont="1" applyBorder="1"/>
    <xf numFmtId="164" fontId="2" fillId="0" borderId="1" xfId="0" applyNumberFormat="1" applyFont="1" applyFill="1" applyBorder="1"/>
    <xf numFmtId="164" fontId="0" fillId="0" borderId="0" xfId="0" applyNumberFormat="1"/>
    <xf numFmtId="0" fontId="10" fillId="0" borderId="0" xfId="0" quotePrefix="1" applyFont="1"/>
    <xf numFmtId="0" fontId="4" fillId="3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0" fontId="3" fillId="0" borderId="0" xfId="1" quotePrefix="1" applyBorder="1"/>
    <xf numFmtId="0" fontId="3" fillId="0" borderId="0" xfId="1" applyBorder="1"/>
    <xf numFmtId="0" fontId="12" fillId="0" borderId="0" xfId="0" applyFont="1"/>
    <xf numFmtId="0" fontId="10" fillId="0" borderId="0" xfId="0" quotePrefix="1" applyFont="1" applyBorder="1"/>
    <xf numFmtId="0" fontId="3" fillId="0" borderId="0" xfId="1" quotePrefix="1" applyBorder="1"/>
    <xf numFmtId="0" fontId="13" fillId="0" borderId="0" xfId="0" applyFont="1"/>
    <xf numFmtId="0" fontId="11" fillId="0" borderId="0" xfId="1" quotePrefix="1" applyFont="1" applyBorder="1"/>
    <xf numFmtId="0" fontId="14" fillId="0" borderId="0" xfId="0" applyFont="1"/>
    <xf numFmtId="0" fontId="14" fillId="0" borderId="0" xfId="1" applyFont="1"/>
    <xf numFmtId="0" fontId="14" fillId="0" borderId="0" xfId="0" applyFont="1" applyAlignment="1">
      <alignment vertical="center"/>
    </xf>
    <xf numFmtId="0" fontId="15" fillId="0" borderId="0" xfId="0" applyFont="1"/>
    <xf numFmtId="164" fontId="10" fillId="0" borderId="0" xfId="0" applyNumberFormat="1" applyFont="1"/>
    <xf numFmtId="0" fontId="3" fillId="0" borderId="0" xfId="1" quotePrefix="1"/>
    <xf numFmtId="0" fontId="3" fillId="0" borderId="0" xfId="1" quotePrefix="1" applyNumberFormat="1" applyBorder="1"/>
    <xf numFmtId="0" fontId="10" fillId="0" borderId="0" xfId="0" applyFont="1" applyBorder="1"/>
    <xf numFmtId="164" fontId="10" fillId="0" borderId="0" xfId="0" applyNumberFormat="1" applyFont="1" applyBorder="1"/>
    <xf numFmtId="0" fontId="10" fillId="0" borderId="0" xfId="0" quotePrefix="1" applyFont="1" applyBorder="1"/>
    <xf numFmtId="0" fontId="11" fillId="0" borderId="0" xfId="1" applyFont="1" applyBorder="1"/>
    <xf numFmtId="0" fontId="3" fillId="0" borderId="0" xfId="1" quotePrefix="1" applyBorder="1"/>
    <xf numFmtId="0" fontId="10" fillId="6" borderId="0" xfId="0" applyFont="1" applyFill="1" applyBorder="1"/>
    <xf numFmtId="0" fontId="3" fillId="6" borderId="0" xfId="1" applyFill="1" applyBorder="1"/>
    <xf numFmtId="0" fontId="11" fillId="6" borderId="0" xfId="1" applyFont="1" applyFill="1" applyBorder="1"/>
    <xf numFmtId="0" fontId="3" fillId="0" borderId="0" xfId="1" applyBorder="1" applyAlignment="1">
      <alignment vertical="center"/>
    </xf>
    <xf numFmtId="0" fontId="11" fillId="6" borderId="0" xfId="1" applyFont="1" applyFill="1" applyBorder="1" applyAlignment="1">
      <alignment vertical="center"/>
    </xf>
    <xf numFmtId="0" fontId="14" fillId="6" borderId="0" xfId="0" applyFont="1" applyFill="1" applyBorder="1"/>
    <xf numFmtId="0" fontId="16" fillId="6" borderId="0" xfId="0" applyFont="1" applyFill="1" applyBorder="1" applyAlignment="1">
      <alignment vertical="center" wrapText="1"/>
    </xf>
    <xf numFmtId="0" fontId="3" fillId="6" borderId="0" xfId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3" fillId="6" borderId="0" xfId="0" applyFont="1" applyFill="1" applyBorder="1"/>
    <xf numFmtId="0" fontId="17" fillId="0" borderId="0" xfId="0" applyFont="1"/>
    <xf numFmtId="0" fontId="18" fillId="0" borderId="0" xfId="1" applyFont="1"/>
    <xf numFmtId="0" fontId="19" fillId="0" borderId="0" xfId="0" applyFont="1"/>
    <xf numFmtId="0" fontId="18" fillId="0" borderId="0" xfId="1" quotePrefix="1" applyFont="1"/>
    <xf numFmtId="0" fontId="17" fillId="7" borderId="0" xfId="0" applyFont="1" applyFill="1" applyAlignment="1">
      <alignment vertical="center"/>
    </xf>
    <xf numFmtId="0" fontId="18" fillId="7" borderId="0" xfId="1" applyFont="1" applyFill="1" applyAlignment="1">
      <alignment vertical="center"/>
    </xf>
    <xf numFmtId="0" fontId="20" fillId="0" borderId="0" xfId="0" applyFont="1"/>
    <xf numFmtId="0" fontId="19" fillId="0" borderId="0" xfId="0" quotePrefix="1" applyFont="1"/>
    <xf numFmtId="0" fontId="20" fillId="7" borderId="0" xfId="0" applyFont="1" applyFill="1" applyAlignment="1">
      <alignment vertical="center"/>
    </xf>
    <xf numFmtId="0" fontId="18" fillId="0" borderId="0" xfId="1" applyFont="1" applyAlignment="1"/>
    <xf numFmtId="0" fontId="16" fillId="0" borderId="0" xfId="0" applyFont="1"/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8" fillId="5" borderId="8" xfId="0" applyFont="1" applyFill="1" applyBorder="1" applyAlignment="1" applyProtection="1">
      <alignment horizontal="left"/>
      <protection locked="0"/>
    </xf>
    <xf numFmtId="0" fontId="8" fillId="5" borderId="9" xfId="0" applyFont="1" applyFill="1" applyBorder="1" applyAlignment="1" applyProtection="1">
      <alignment horizontal="left"/>
      <protection locked="0"/>
    </xf>
    <xf numFmtId="0" fontId="8" fillId="5" borderId="7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AD18F"/>
      <color rgb="FF005194"/>
      <color rgb="FF70AE47"/>
      <color rgb="FF5BB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1</xdr:row>
      <xdr:rowOff>111125</xdr:rowOff>
    </xdr:from>
    <xdr:to>
      <xdr:col>4</xdr:col>
      <xdr:colOff>258445</xdr:colOff>
      <xdr:row>4</xdr:row>
      <xdr:rowOff>61595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9EF8A6-0AD8-42F2-A400-B398524831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301625"/>
          <a:ext cx="2179320" cy="52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jody.jensen@state.mn.us" TargetMode="External"/><Relationship Id="rId299" Type="http://schemas.openxmlformats.org/officeDocument/2006/relationships/hyperlink" Target="mailto:Alexandr.Montik@state.mn.us" TargetMode="External"/><Relationship Id="rId671" Type="http://schemas.openxmlformats.org/officeDocument/2006/relationships/hyperlink" Target="mailto:dawn.boerboom@marshall.k12.mn.us" TargetMode="External"/><Relationship Id="rId21" Type="http://schemas.openxmlformats.org/officeDocument/2006/relationships/hyperlink" Target="mailto:lee.okerstrom@state.mn.us" TargetMode="External"/><Relationship Id="rId63" Type="http://schemas.openxmlformats.org/officeDocument/2006/relationships/hyperlink" Target="mailto:terence.montry@state.mn.us" TargetMode="External"/><Relationship Id="rId159" Type="http://schemas.openxmlformats.org/officeDocument/2006/relationships/hyperlink" Target="mailto:laurie.trach@state.mn.us" TargetMode="External"/><Relationship Id="rId324" Type="http://schemas.openxmlformats.org/officeDocument/2006/relationships/hyperlink" Target="mailto:leroy.kiecker@state.mn.us" TargetMode="External"/><Relationship Id="rId366" Type="http://schemas.openxmlformats.org/officeDocument/2006/relationships/hyperlink" Target="mailto:Kelly.gerads@state.mn.us" TargetMode="External"/><Relationship Id="rId531" Type="http://schemas.openxmlformats.org/officeDocument/2006/relationships/hyperlink" Target="mailto:adesewa.adesiji@state.mn.us" TargetMode="External"/><Relationship Id="rId573" Type="http://schemas.openxmlformats.org/officeDocument/2006/relationships/hyperlink" Target="mailto:Seada.mussa@state.mn.us" TargetMode="External"/><Relationship Id="rId629" Type="http://schemas.openxmlformats.org/officeDocument/2006/relationships/hyperlink" Target="mailto:vicky.ethen@state.mn.us" TargetMode="External"/><Relationship Id="rId170" Type="http://schemas.openxmlformats.org/officeDocument/2006/relationships/hyperlink" Target="mailto:jill.pittelkow@co.dakota.mn.us" TargetMode="External"/><Relationship Id="rId226" Type="http://schemas.openxmlformats.org/officeDocument/2006/relationships/hyperlink" Target="mailto:Anthony.Poff@state.mn.us" TargetMode="External"/><Relationship Id="rId433" Type="http://schemas.openxmlformats.org/officeDocument/2006/relationships/hyperlink" Target="mailto:vgerhardson@cmjts.org" TargetMode="External"/><Relationship Id="rId268" Type="http://schemas.openxmlformats.org/officeDocument/2006/relationships/hyperlink" Target="mailto:ladeen.schillinger@state.mn.us" TargetMode="External"/><Relationship Id="rId475" Type="http://schemas.openxmlformats.org/officeDocument/2006/relationships/hyperlink" Target="mailto:davids@rmcep.com" TargetMode="External"/><Relationship Id="rId640" Type="http://schemas.openxmlformats.org/officeDocument/2006/relationships/hyperlink" Target="mailto:tjones@swmnpic.org" TargetMode="External"/><Relationship Id="rId682" Type="http://schemas.openxmlformats.org/officeDocument/2006/relationships/hyperlink" Target="mailto:melissa.brusacoram@aeoa.org" TargetMode="External"/><Relationship Id="rId32" Type="http://schemas.openxmlformats.org/officeDocument/2006/relationships/hyperlink" Target="mailto:lee.okerstrom@state.mn.us" TargetMode="External"/><Relationship Id="rId74" Type="http://schemas.openxmlformats.org/officeDocument/2006/relationships/hyperlink" Target="mailto:terence.montry@state.mn.us" TargetMode="External"/><Relationship Id="rId128" Type="http://schemas.openxmlformats.org/officeDocument/2006/relationships/hyperlink" Target="mailto:beth.deppa@state.mn.us" TargetMode="External"/><Relationship Id="rId335" Type="http://schemas.openxmlformats.org/officeDocument/2006/relationships/hyperlink" Target="mailto:terence.montry@state.mn.us" TargetMode="External"/><Relationship Id="rId377" Type="http://schemas.openxmlformats.org/officeDocument/2006/relationships/hyperlink" Target="mailto:davids@rmcep.com" TargetMode="External"/><Relationship Id="rId500" Type="http://schemas.openxmlformats.org/officeDocument/2006/relationships/hyperlink" Target="mailto:briang@rmcep.com" TargetMode="External"/><Relationship Id="rId542" Type="http://schemas.openxmlformats.org/officeDocument/2006/relationships/hyperlink" Target="mailto:adesewa.adesiji@state.mn.us" TargetMode="External"/><Relationship Id="rId584" Type="http://schemas.openxmlformats.org/officeDocument/2006/relationships/hyperlink" Target="mailto:mpostma@wdimn.org" TargetMode="External"/><Relationship Id="rId5" Type="http://schemas.openxmlformats.org/officeDocument/2006/relationships/hyperlink" Target="mailto:karen.wells@state.mn.us" TargetMode="External"/><Relationship Id="rId181" Type="http://schemas.openxmlformats.org/officeDocument/2006/relationships/hyperlink" Target="mailto:theresa.griffin@state.mn.us" TargetMode="External"/><Relationship Id="rId237" Type="http://schemas.openxmlformats.org/officeDocument/2006/relationships/hyperlink" Target="mailto:rebecca.kaas@state.mn.us" TargetMode="External"/><Relationship Id="rId402" Type="http://schemas.openxmlformats.org/officeDocument/2006/relationships/hyperlink" Target="mailto:Mark.jacobs@co.dakota.mn.us" TargetMode="External"/><Relationship Id="rId279" Type="http://schemas.openxmlformats.org/officeDocument/2006/relationships/hyperlink" Target="mailto:mark.mann@state.mn.us" TargetMode="External"/><Relationship Id="rId444" Type="http://schemas.openxmlformats.org/officeDocument/2006/relationships/hyperlink" Target="mailto:della.ludwig@state.mn.us" TargetMode="External"/><Relationship Id="rId486" Type="http://schemas.openxmlformats.org/officeDocument/2006/relationships/hyperlink" Target="mailto:evief@rmcep.com" TargetMode="External"/><Relationship Id="rId651" Type="http://schemas.openxmlformats.org/officeDocument/2006/relationships/hyperlink" Target="mailto:jfietek@alexschools.org" TargetMode="External"/><Relationship Id="rId693" Type="http://schemas.openxmlformats.org/officeDocument/2006/relationships/hyperlink" Target="mailto:abeinfo@spps.org" TargetMode="External"/><Relationship Id="rId43" Type="http://schemas.openxmlformats.org/officeDocument/2006/relationships/hyperlink" Target="mailto:lee.okerstrom@state.mn.us" TargetMode="External"/><Relationship Id="rId139" Type="http://schemas.openxmlformats.org/officeDocument/2006/relationships/hyperlink" Target="mailto:sarah.frisch@state.mn.us" TargetMode="External"/><Relationship Id="rId290" Type="http://schemas.openxmlformats.org/officeDocument/2006/relationships/hyperlink" Target="mailto:Robert.Willis@state.mn.us" TargetMode="External"/><Relationship Id="rId304" Type="http://schemas.openxmlformats.org/officeDocument/2006/relationships/hyperlink" Target="mailto:tvoll@intercountycc.org" TargetMode="External"/><Relationship Id="rId346" Type="http://schemas.openxmlformats.org/officeDocument/2006/relationships/hyperlink" Target="mailto:angele.hartell@state.mn.us" TargetMode="External"/><Relationship Id="rId388" Type="http://schemas.openxmlformats.org/officeDocument/2006/relationships/hyperlink" Target="mailto:christopher.mba@co.ramsey.mn.us" TargetMode="External"/><Relationship Id="rId511" Type="http://schemas.openxmlformats.org/officeDocument/2006/relationships/hyperlink" Target="mailto:angela.plumbo@co.washington.mn.us" TargetMode="External"/><Relationship Id="rId553" Type="http://schemas.openxmlformats.org/officeDocument/2006/relationships/hyperlink" Target="mailto:ilyas.ali@state.mn.us" TargetMode="External"/><Relationship Id="rId609" Type="http://schemas.openxmlformats.org/officeDocument/2006/relationships/hyperlink" Target="mailto:thor.bergland@nemojt.org" TargetMode="External"/><Relationship Id="rId85" Type="http://schemas.openxmlformats.org/officeDocument/2006/relationships/hyperlink" Target="mailto:terence.montry@state.mn.us" TargetMode="External"/><Relationship Id="rId150" Type="http://schemas.openxmlformats.org/officeDocument/2006/relationships/hyperlink" Target="mailto:denise.myhrberg@state.mn.us" TargetMode="External"/><Relationship Id="rId192" Type="http://schemas.openxmlformats.org/officeDocument/2006/relationships/hyperlink" Target="mailto:jill.pittelkow@co.dakota.mn.us" TargetMode="External"/><Relationship Id="rId206" Type="http://schemas.openxmlformats.org/officeDocument/2006/relationships/hyperlink" Target="mailto:ladeen.schillinger@state.mn.us" TargetMode="External"/><Relationship Id="rId413" Type="http://schemas.openxmlformats.org/officeDocument/2006/relationships/hyperlink" Target="mailto:Brittany.tschida@state.mn.us" TargetMode="External"/><Relationship Id="rId595" Type="http://schemas.openxmlformats.org/officeDocument/2006/relationships/hyperlink" Target="mailto:shill@wdimn.org" TargetMode="External"/><Relationship Id="rId248" Type="http://schemas.openxmlformats.org/officeDocument/2006/relationships/hyperlink" Target="mailto:josh.hessler@state.mn.us" TargetMode="External"/><Relationship Id="rId455" Type="http://schemas.openxmlformats.org/officeDocument/2006/relationships/hyperlink" Target="mailto:rperrotti@cmjts.org" TargetMode="External"/><Relationship Id="rId497" Type="http://schemas.openxmlformats.org/officeDocument/2006/relationships/hyperlink" Target="mailto:billiejog@rmcep.com" TargetMode="External"/><Relationship Id="rId620" Type="http://schemas.openxmlformats.org/officeDocument/2006/relationships/hyperlink" Target="mailto:tim.qualley@state.mn.us" TargetMode="External"/><Relationship Id="rId662" Type="http://schemas.openxmlformats.org/officeDocument/2006/relationships/hyperlink" Target="mailto:angela.smith@aeoa.org" TargetMode="External"/><Relationship Id="rId12" Type="http://schemas.openxmlformats.org/officeDocument/2006/relationships/hyperlink" Target="mailto:lee.okerstrom@state.mn.us" TargetMode="External"/><Relationship Id="rId108" Type="http://schemas.openxmlformats.org/officeDocument/2006/relationships/hyperlink" Target="mailto:joan.anderson@state.mn.us" TargetMode="External"/><Relationship Id="rId315" Type="http://schemas.openxmlformats.org/officeDocument/2006/relationships/hyperlink" Target="mailto:carisa.hendrickson@state.mn.us" TargetMode="External"/><Relationship Id="rId357" Type="http://schemas.openxmlformats.org/officeDocument/2006/relationships/hyperlink" Target="mailto:Maria.Lourey-Bowen@co.anoka.mn.us" TargetMode="External"/><Relationship Id="rId522" Type="http://schemas.openxmlformats.org/officeDocument/2006/relationships/hyperlink" Target="mailto:jessica.miller@state.mn.us" TargetMode="External"/><Relationship Id="rId54" Type="http://schemas.openxmlformats.org/officeDocument/2006/relationships/hyperlink" Target="mailto:terence.montry@state.mn.us" TargetMode="External"/><Relationship Id="rId96" Type="http://schemas.openxmlformats.org/officeDocument/2006/relationships/hyperlink" Target="mailto:terence.montry@state.mn.us" TargetMode="External"/><Relationship Id="rId161" Type="http://schemas.openxmlformats.org/officeDocument/2006/relationships/hyperlink" Target="mailto:gina.meixner@state.mn.us" TargetMode="External"/><Relationship Id="rId217" Type="http://schemas.openxmlformats.org/officeDocument/2006/relationships/hyperlink" Target="mailto:shannon.sprouse@state.mn.us" TargetMode="External"/><Relationship Id="rId399" Type="http://schemas.openxmlformats.org/officeDocument/2006/relationships/hyperlink" Target="mailto:renee.prout@nemojt.org" TargetMode="External"/><Relationship Id="rId564" Type="http://schemas.openxmlformats.org/officeDocument/2006/relationships/hyperlink" Target="mailto:guy.brown@state.mn.us" TargetMode="External"/><Relationship Id="rId259" Type="http://schemas.openxmlformats.org/officeDocument/2006/relationships/hyperlink" Target="mailto:joseph.green@state.mn.us" TargetMode="External"/><Relationship Id="rId424" Type="http://schemas.openxmlformats.org/officeDocument/2006/relationships/hyperlink" Target="mailto:Beverly.donley@state.mn.us" TargetMode="External"/><Relationship Id="rId466" Type="http://schemas.openxmlformats.org/officeDocument/2006/relationships/hyperlink" Target="mailto:carol.foley@ramseycounty.us" TargetMode="External"/><Relationship Id="rId631" Type="http://schemas.openxmlformats.org/officeDocument/2006/relationships/hyperlink" Target="mailto:pstanton@wdimn.org" TargetMode="External"/><Relationship Id="rId673" Type="http://schemas.openxmlformats.org/officeDocument/2006/relationships/hyperlink" Target="mailto:emily.sundeen@aeoa.org" TargetMode="External"/><Relationship Id="rId23" Type="http://schemas.openxmlformats.org/officeDocument/2006/relationships/hyperlink" Target="mailto:lee.okerstrom@state.mn.us" TargetMode="External"/><Relationship Id="rId119" Type="http://schemas.openxmlformats.org/officeDocument/2006/relationships/hyperlink" Target="mailto:judi.polzin@state.mn.us" TargetMode="External"/><Relationship Id="rId270" Type="http://schemas.openxmlformats.org/officeDocument/2006/relationships/hyperlink" Target="mailto:katherine.mcnair@state.mn.us" TargetMode="External"/><Relationship Id="rId326" Type="http://schemas.openxmlformats.org/officeDocument/2006/relationships/hyperlink" Target="mailto:alex@mnvac.org" TargetMode="External"/><Relationship Id="rId533" Type="http://schemas.openxmlformats.org/officeDocument/2006/relationships/hyperlink" Target="mailto:chet.bodin@state.mn.us" TargetMode="External"/><Relationship Id="rId65" Type="http://schemas.openxmlformats.org/officeDocument/2006/relationships/hyperlink" Target="mailto:terence.montry@state.mn.us" TargetMode="External"/><Relationship Id="rId130" Type="http://schemas.openxmlformats.org/officeDocument/2006/relationships/hyperlink" Target="mailto:elle.frislie@state.mn.us" TargetMode="External"/><Relationship Id="rId368" Type="http://schemas.openxmlformats.org/officeDocument/2006/relationships/hyperlink" Target="mailto:jkennedy@co.carver.mn.us" TargetMode="External"/><Relationship Id="rId575" Type="http://schemas.openxmlformats.org/officeDocument/2006/relationships/hyperlink" Target="mailto:Rebecca.hutchens@state.mn.us" TargetMode="External"/><Relationship Id="rId172" Type="http://schemas.openxmlformats.org/officeDocument/2006/relationships/hyperlink" Target="mailto:jill.pittelkow@co.dakota.mn.us" TargetMode="External"/><Relationship Id="rId228" Type="http://schemas.openxmlformats.org/officeDocument/2006/relationships/hyperlink" Target="mailto:Anthony.Poff@state.mn.us" TargetMode="External"/><Relationship Id="rId435" Type="http://schemas.openxmlformats.org/officeDocument/2006/relationships/hyperlink" Target="mailto:tgilbertson@cmjts.org" TargetMode="External"/><Relationship Id="rId477" Type="http://schemas.openxmlformats.org/officeDocument/2006/relationships/hyperlink" Target="mailto:davids@rmcep.com" TargetMode="External"/><Relationship Id="rId600" Type="http://schemas.openxmlformats.org/officeDocument/2006/relationships/hyperlink" Target="mailto:sheila.demenge@state.mn.us" TargetMode="External"/><Relationship Id="rId642" Type="http://schemas.openxmlformats.org/officeDocument/2006/relationships/hyperlink" Target="mailto:bstrand@swmnpic.org" TargetMode="External"/><Relationship Id="rId684" Type="http://schemas.openxmlformats.org/officeDocument/2006/relationships/hyperlink" Target="mailto:adulteducation@willmar.k12.mn.us" TargetMode="External"/><Relationship Id="rId281" Type="http://schemas.openxmlformats.org/officeDocument/2006/relationships/hyperlink" Target="mailto:timothy.trumbull@state.mn.us" TargetMode="External"/><Relationship Id="rId337" Type="http://schemas.openxmlformats.org/officeDocument/2006/relationships/hyperlink" Target="mailto:larry.p.bateman@state.mn.us" TargetMode="External"/><Relationship Id="rId502" Type="http://schemas.openxmlformats.org/officeDocument/2006/relationships/hyperlink" Target="mailto:briang@rmcep.com" TargetMode="External"/><Relationship Id="rId34" Type="http://schemas.openxmlformats.org/officeDocument/2006/relationships/hyperlink" Target="mailto:lee.okerstrom@state.mn.us" TargetMode="External"/><Relationship Id="rId76" Type="http://schemas.openxmlformats.org/officeDocument/2006/relationships/hyperlink" Target="mailto:terence.montry@state.mn.us" TargetMode="External"/><Relationship Id="rId141" Type="http://schemas.openxmlformats.org/officeDocument/2006/relationships/hyperlink" Target="mailto:jen.peterson@state.mn.us" TargetMode="External"/><Relationship Id="rId379" Type="http://schemas.openxmlformats.org/officeDocument/2006/relationships/hyperlink" Target="mailto:nina.kangas@nemojt.org" TargetMode="External"/><Relationship Id="rId544" Type="http://schemas.openxmlformats.org/officeDocument/2006/relationships/hyperlink" Target="mailto:adesewa.adesiji@state.mn.us" TargetMode="External"/><Relationship Id="rId586" Type="http://schemas.openxmlformats.org/officeDocument/2006/relationships/hyperlink" Target="mailto:creese@wdimn.org" TargetMode="External"/><Relationship Id="rId7" Type="http://schemas.openxmlformats.org/officeDocument/2006/relationships/hyperlink" Target="mailto:lee.okerstrom@state.mn.us" TargetMode="External"/><Relationship Id="rId183" Type="http://schemas.openxmlformats.org/officeDocument/2006/relationships/hyperlink" Target="mailto:evon.minelli@state.mn.us" TargetMode="External"/><Relationship Id="rId239" Type="http://schemas.openxmlformats.org/officeDocument/2006/relationships/hyperlink" Target="mailto:jane.kerntz@state.mn.us" TargetMode="External"/><Relationship Id="rId390" Type="http://schemas.openxmlformats.org/officeDocument/2006/relationships/hyperlink" Target="mailto:adam.deters@state.mn.us" TargetMode="External"/><Relationship Id="rId404" Type="http://schemas.openxmlformats.org/officeDocument/2006/relationships/hyperlink" Target="mailto:patricia.buxengard@state.mn.us" TargetMode="External"/><Relationship Id="rId446" Type="http://schemas.openxmlformats.org/officeDocument/2006/relationships/hyperlink" Target="mailto:HeatherS@rmcep.com" TargetMode="External"/><Relationship Id="rId611" Type="http://schemas.openxmlformats.org/officeDocument/2006/relationships/hyperlink" Target="mailto:teri.dudley@nemojt.org" TargetMode="External"/><Relationship Id="rId653" Type="http://schemas.openxmlformats.org/officeDocument/2006/relationships/hyperlink" Target="mailto:lbjerk@nwservice.org" TargetMode="External"/><Relationship Id="rId250" Type="http://schemas.openxmlformats.org/officeDocument/2006/relationships/hyperlink" Target="mailto:jeffrey.dexter@state.mn.us" TargetMode="External"/><Relationship Id="rId292" Type="http://schemas.openxmlformats.org/officeDocument/2006/relationships/hyperlink" Target="mailto:ladeen.schillinger@state.mn.us" TargetMode="External"/><Relationship Id="rId306" Type="http://schemas.openxmlformats.org/officeDocument/2006/relationships/hyperlink" Target="mailto:santiago.rodriguez@state.mn.us" TargetMode="External"/><Relationship Id="rId488" Type="http://schemas.openxmlformats.org/officeDocument/2006/relationships/hyperlink" Target="mailto:karens@rmcep.com" TargetMode="External"/><Relationship Id="rId695" Type="http://schemas.openxmlformats.org/officeDocument/2006/relationships/hyperlink" Target="mailto:abeinfo@spps.org" TargetMode="External"/><Relationship Id="rId45" Type="http://schemas.openxmlformats.org/officeDocument/2006/relationships/hyperlink" Target="mailto:lee.okerstrom@state.mn.us" TargetMode="External"/><Relationship Id="rId87" Type="http://schemas.openxmlformats.org/officeDocument/2006/relationships/hyperlink" Target="mailto:terence.montry@state.mn.us" TargetMode="External"/><Relationship Id="rId110" Type="http://schemas.openxmlformats.org/officeDocument/2006/relationships/hyperlink" Target="mailto:shannon.ackerman@state.mn.us" TargetMode="External"/><Relationship Id="rId348" Type="http://schemas.openxmlformats.org/officeDocument/2006/relationships/hyperlink" Target="mailto:angele.hartell@state.mn.us" TargetMode="External"/><Relationship Id="rId513" Type="http://schemas.openxmlformats.org/officeDocument/2006/relationships/hyperlink" Target="mailto:debra.cunningham@co.washington.mn.us" TargetMode="External"/><Relationship Id="rId555" Type="http://schemas.openxmlformats.org/officeDocument/2006/relationships/hyperlink" Target="mailto:sheng.xiong@co.washington.mn.us" TargetMode="External"/><Relationship Id="rId597" Type="http://schemas.openxmlformats.org/officeDocument/2006/relationships/hyperlink" Target="mailto:autumn.herber@state.mn.us" TargetMode="External"/><Relationship Id="rId152" Type="http://schemas.openxmlformats.org/officeDocument/2006/relationships/hyperlink" Target="mailto:denise.myhrberg@state.mn.us" TargetMode="External"/><Relationship Id="rId194" Type="http://schemas.openxmlformats.org/officeDocument/2006/relationships/hyperlink" Target="mailto:jill.pittelkow@co.dakota.mn.us" TargetMode="External"/><Relationship Id="rId208" Type="http://schemas.openxmlformats.org/officeDocument/2006/relationships/hyperlink" Target="mailto:ladeen.schillinger@state.mn.us" TargetMode="External"/><Relationship Id="rId415" Type="http://schemas.openxmlformats.org/officeDocument/2006/relationships/hyperlink" Target="mailto:Kelly.gerads@state.mn.us" TargetMode="External"/><Relationship Id="rId457" Type="http://schemas.openxmlformats.org/officeDocument/2006/relationships/hyperlink" Target="mailto:victoria.tiff@state.mn.us" TargetMode="External"/><Relationship Id="rId622" Type="http://schemas.openxmlformats.org/officeDocument/2006/relationships/hyperlink" Target="mailto:samuel.kuehl@state.mn.us" TargetMode="External"/><Relationship Id="rId261" Type="http://schemas.openxmlformats.org/officeDocument/2006/relationships/hyperlink" Target="mailto:david.wold@state.mn.us" TargetMode="External"/><Relationship Id="rId499" Type="http://schemas.openxmlformats.org/officeDocument/2006/relationships/hyperlink" Target="mailto:JamaD@rmcep.com" TargetMode="External"/><Relationship Id="rId664" Type="http://schemas.openxmlformats.org/officeDocument/2006/relationships/hyperlink" Target="mailto:cnielsen@nwservice.org" TargetMode="External"/><Relationship Id="rId14" Type="http://schemas.openxmlformats.org/officeDocument/2006/relationships/hyperlink" Target="mailto:lee.okerstrom@state.mn.us" TargetMode="External"/><Relationship Id="rId56" Type="http://schemas.openxmlformats.org/officeDocument/2006/relationships/hyperlink" Target="mailto:terence.montry@state.mn.us" TargetMode="External"/><Relationship Id="rId317" Type="http://schemas.openxmlformats.org/officeDocument/2006/relationships/hyperlink" Target="mailto:jessica.bordun@state.mn.us" TargetMode="External"/><Relationship Id="rId359" Type="http://schemas.openxmlformats.org/officeDocument/2006/relationships/hyperlink" Target="mailto:stephen.kolcinski@state.mn.us" TargetMode="External"/><Relationship Id="rId524" Type="http://schemas.openxmlformats.org/officeDocument/2006/relationships/hyperlink" Target="mailto:jessica.miller@state.mn.us" TargetMode="External"/><Relationship Id="rId566" Type="http://schemas.openxmlformats.org/officeDocument/2006/relationships/hyperlink" Target="mailto:katherine.mcnair@state.mn.us" TargetMode="External"/><Relationship Id="rId98" Type="http://schemas.openxmlformats.org/officeDocument/2006/relationships/hyperlink" Target="mailto:terence.montry@state.mn.us" TargetMode="External"/><Relationship Id="rId121" Type="http://schemas.openxmlformats.org/officeDocument/2006/relationships/hyperlink" Target="mailto:sarah.freking@state.mn.us" TargetMode="External"/><Relationship Id="rId163" Type="http://schemas.openxmlformats.org/officeDocument/2006/relationships/hyperlink" Target="mailto:anna.mullikin@hennepin.us" TargetMode="External"/><Relationship Id="rId219" Type="http://schemas.openxmlformats.org/officeDocument/2006/relationships/hyperlink" Target="mailto:lee.okerstrom@state.mn.us" TargetMode="External"/><Relationship Id="rId370" Type="http://schemas.openxmlformats.org/officeDocument/2006/relationships/hyperlink" Target="mailto:Robin.Hakari@co.washington.mn.us" TargetMode="External"/><Relationship Id="rId426" Type="http://schemas.openxmlformats.org/officeDocument/2006/relationships/hyperlink" Target="mailto:mschroeder@cmjts.org" TargetMode="External"/><Relationship Id="rId633" Type="http://schemas.openxmlformats.org/officeDocument/2006/relationships/hyperlink" Target="mailto:czimmerman@wdimn.org" TargetMode="External"/><Relationship Id="rId230" Type="http://schemas.openxmlformats.org/officeDocument/2006/relationships/hyperlink" Target="mailto:Anthony.Poff@state.mn.us" TargetMode="External"/><Relationship Id="rId468" Type="http://schemas.openxmlformats.org/officeDocument/2006/relationships/hyperlink" Target="mailto:carol.foley@ramseycounty.us" TargetMode="External"/><Relationship Id="rId675" Type="http://schemas.openxmlformats.org/officeDocument/2006/relationships/hyperlink" Target="mailto:shari.brunes@ridgewater.edu" TargetMode="External"/><Relationship Id="rId25" Type="http://schemas.openxmlformats.org/officeDocument/2006/relationships/hyperlink" Target="mailto:lee.okerstrom@state.mn.us" TargetMode="External"/><Relationship Id="rId67" Type="http://schemas.openxmlformats.org/officeDocument/2006/relationships/hyperlink" Target="mailto:terence.montry@state.mn.us" TargetMode="External"/><Relationship Id="rId272" Type="http://schemas.openxmlformats.org/officeDocument/2006/relationships/hyperlink" Target="mailto:katherine.mcnair@state.mn.us" TargetMode="External"/><Relationship Id="rId328" Type="http://schemas.openxmlformats.org/officeDocument/2006/relationships/hyperlink" Target="mailto:jessica.miller@state.mn.us" TargetMode="External"/><Relationship Id="rId535" Type="http://schemas.openxmlformats.org/officeDocument/2006/relationships/hyperlink" Target="mailto:chet.bodin@state.mn.us" TargetMode="External"/><Relationship Id="rId577" Type="http://schemas.openxmlformats.org/officeDocument/2006/relationships/hyperlink" Target="mailto:victoria.tiff@state.mn.us" TargetMode="External"/><Relationship Id="rId132" Type="http://schemas.openxmlformats.org/officeDocument/2006/relationships/hyperlink" Target="mailto:suzanne.geppert@state.mn.us" TargetMode="External"/><Relationship Id="rId174" Type="http://schemas.openxmlformats.org/officeDocument/2006/relationships/hyperlink" Target="mailto:laurie.trach@state.mn.us" TargetMode="External"/><Relationship Id="rId381" Type="http://schemas.openxmlformats.org/officeDocument/2006/relationships/hyperlink" Target="mailto:wendy.rue@aeoa.org" TargetMode="External"/><Relationship Id="rId602" Type="http://schemas.openxmlformats.org/officeDocument/2006/relationships/hyperlink" Target="mailto:dena.edstrom@nemojt.org" TargetMode="External"/><Relationship Id="rId241" Type="http://schemas.openxmlformats.org/officeDocument/2006/relationships/hyperlink" Target="mailto:jane.kerntz@state.mn.us" TargetMode="External"/><Relationship Id="rId437" Type="http://schemas.openxmlformats.org/officeDocument/2006/relationships/hyperlink" Target="mailto:tgilbertson@cmjts.org" TargetMode="External"/><Relationship Id="rId479" Type="http://schemas.openxmlformats.org/officeDocument/2006/relationships/hyperlink" Target="mailto:samanthaf@rmcep.com" TargetMode="External"/><Relationship Id="rId644" Type="http://schemas.openxmlformats.org/officeDocument/2006/relationships/hyperlink" Target="mailto:bstrand@swmnpic.org" TargetMode="External"/><Relationship Id="rId686" Type="http://schemas.openxmlformats.org/officeDocument/2006/relationships/hyperlink" Target="mailto:skimber@flaschools.org" TargetMode="External"/><Relationship Id="rId36" Type="http://schemas.openxmlformats.org/officeDocument/2006/relationships/hyperlink" Target="mailto:lee.okerstrom@state.mn.us" TargetMode="External"/><Relationship Id="rId283" Type="http://schemas.openxmlformats.org/officeDocument/2006/relationships/hyperlink" Target="mailto:timothy.trumbull@state.mn.us" TargetMode="External"/><Relationship Id="rId339" Type="http://schemas.openxmlformats.org/officeDocument/2006/relationships/hyperlink" Target="mailto:larry.bateman@state.mn.us" TargetMode="External"/><Relationship Id="rId490" Type="http://schemas.openxmlformats.org/officeDocument/2006/relationships/hyperlink" Target="mailto:kelleyk@rmcep.com" TargetMode="External"/><Relationship Id="rId504" Type="http://schemas.openxmlformats.org/officeDocument/2006/relationships/hyperlink" Target="mailto:briang@rmcep.com" TargetMode="External"/><Relationship Id="rId546" Type="http://schemas.openxmlformats.org/officeDocument/2006/relationships/hyperlink" Target="mailto:shawn.herhusky@state.mn.us" TargetMode="External"/><Relationship Id="rId78" Type="http://schemas.openxmlformats.org/officeDocument/2006/relationships/hyperlink" Target="mailto:terence.montry@state.mn.us" TargetMode="External"/><Relationship Id="rId101" Type="http://schemas.openxmlformats.org/officeDocument/2006/relationships/hyperlink" Target="mailto:terence.montry@state.mn.us" TargetMode="External"/><Relationship Id="rId143" Type="http://schemas.openxmlformats.org/officeDocument/2006/relationships/hyperlink" Target="mailto:brittany.guenther@state.mn.us" TargetMode="External"/><Relationship Id="rId185" Type="http://schemas.openxmlformats.org/officeDocument/2006/relationships/hyperlink" Target="mailto:jill.pittelkow@co.dakota.mn.us" TargetMode="External"/><Relationship Id="rId350" Type="http://schemas.openxmlformats.org/officeDocument/2006/relationships/hyperlink" Target="mailto:melo@rmcep.com" TargetMode="External"/><Relationship Id="rId406" Type="http://schemas.openxmlformats.org/officeDocument/2006/relationships/hyperlink" Target="mailto:Susan.welinski@state.mn.us" TargetMode="External"/><Relationship Id="rId588" Type="http://schemas.openxmlformats.org/officeDocument/2006/relationships/hyperlink" Target="mailto:abirrittella@wdimn.org" TargetMode="External"/><Relationship Id="rId9" Type="http://schemas.openxmlformats.org/officeDocument/2006/relationships/hyperlink" Target="mailto:lee.okerstrom@state.mn.us" TargetMode="External"/><Relationship Id="rId210" Type="http://schemas.openxmlformats.org/officeDocument/2006/relationships/hyperlink" Target="mailto:ladeen.schillinger@state.mn.us" TargetMode="External"/><Relationship Id="rId392" Type="http://schemas.openxmlformats.org/officeDocument/2006/relationships/hyperlink" Target="mailto:mary.onsgard@state.mn.us" TargetMode="External"/><Relationship Id="rId448" Type="http://schemas.openxmlformats.org/officeDocument/2006/relationships/hyperlink" Target="mailto:bruce.bock@state.mn.us" TargetMode="External"/><Relationship Id="rId613" Type="http://schemas.openxmlformats.org/officeDocument/2006/relationships/hyperlink" Target="mailto:ryan.hampton@nemojt.org" TargetMode="External"/><Relationship Id="rId655" Type="http://schemas.openxmlformats.org/officeDocument/2006/relationships/hyperlink" Target="mailto:msabe@isd271.org" TargetMode="External"/><Relationship Id="rId697" Type="http://schemas.openxmlformats.org/officeDocument/2006/relationships/hyperlink" Target="mailto:abe@sspps.org" TargetMode="External"/><Relationship Id="rId252" Type="http://schemas.openxmlformats.org/officeDocument/2006/relationships/hyperlink" Target="mailto:andrea.dunn@state.mn.us" TargetMode="External"/><Relationship Id="rId294" Type="http://schemas.openxmlformats.org/officeDocument/2006/relationships/hyperlink" Target="mailto:ladeen.schillinger@state.mn.us" TargetMode="External"/><Relationship Id="rId308" Type="http://schemas.openxmlformats.org/officeDocument/2006/relationships/hyperlink" Target="mailto:ldeterman@intercountycc.org" TargetMode="External"/><Relationship Id="rId515" Type="http://schemas.openxmlformats.org/officeDocument/2006/relationships/hyperlink" Target="mailto:gina.shango@state.mn.us" TargetMode="External"/><Relationship Id="rId47" Type="http://schemas.openxmlformats.org/officeDocument/2006/relationships/hyperlink" Target="mailto:lee.okerstrom@state.mn.us" TargetMode="External"/><Relationship Id="rId89" Type="http://schemas.openxmlformats.org/officeDocument/2006/relationships/hyperlink" Target="mailto:terence.montry@state.mn.us" TargetMode="External"/><Relationship Id="rId112" Type="http://schemas.openxmlformats.org/officeDocument/2006/relationships/hyperlink" Target="mailto:janice.anderson@state.mn.us" TargetMode="External"/><Relationship Id="rId154" Type="http://schemas.openxmlformats.org/officeDocument/2006/relationships/hyperlink" Target="mailto:jessica.miller@state.mn.us" TargetMode="External"/><Relationship Id="rId361" Type="http://schemas.openxmlformats.org/officeDocument/2006/relationships/hyperlink" Target="mailto:pamela.evans@state.mn.us" TargetMode="External"/><Relationship Id="rId557" Type="http://schemas.openxmlformats.org/officeDocument/2006/relationships/hyperlink" Target="mailto:elizabeth.burger@co.washington.mn.us" TargetMode="External"/><Relationship Id="rId599" Type="http://schemas.openxmlformats.org/officeDocument/2006/relationships/hyperlink" Target="mailto:autumn.herber@state.mn.us" TargetMode="External"/><Relationship Id="rId196" Type="http://schemas.openxmlformats.org/officeDocument/2006/relationships/hyperlink" Target="mailto:Alexandr.Montik@state.mn.us" TargetMode="External"/><Relationship Id="rId417" Type="http://schemas.openxmlformats.org/officeDocument/2006/relationships/hyperlink" Target="mailto:shaun.morgan@state.mn.us" TargetMode="External"/><Relationship Id="rId459" Type="http://schemas.openxmlformats.org/officeDocument/2006/relationships/hyperlink" Target="mailto:evief@rmcep..com" TargetMode="External"/><Relationship Id="rId624" Type="http://schemas.openxmlformats.org/officeDocument/2006/relationships/hyperlink" Target="mailto:samuel.kuehl@state.mn.us" TargetMode="External"/><Relationship Id="rId666" Type="http://schemas.openxmlformats.org/officeDocument/2006/relationships/hyperlink" Target="mailto:%20adziengel@nwservice.org" TargetMode="External"/><Relationship Id="rId16" Type="http://schemas.openxmlformats.org/officeDocument/2006/relationships/hyperlink" Target="mailto:lee.okerstrom@state.mn.us" TargetMode="External"/><Relationship Id="rId221" Type="http://schemas.openxmlformats.org/officeDocument/2006/relationships/hyperlink" Target="mailto:lee.okerstrom@state.mn.us" TargetMode="External"/><Relationship Id="rId263" Type="http://schemas.openxmlformats.org/officeDocument/2006/relationships/hyperlink" Target="mailto:jaclyn.wizner@state.mn.us" TargetMode="External"/><Relationship Id="rId319" Type="http://schemas.openxmlformats.org/officeDocument/2006/relationships/hyperlink" Target="mailto:aberger@intercountycc.org" TargetMode="External"/><Relationship Id="rId470" Type="http://schemas.openxmlformats.org/officeDocument/2006/relationships/hyperlink" Target="mailto:heather.isaacs@state.mn.us" TargetMode="External"/><Relationship Id="rId526" Type="http://schemas.openxmlformats.org/officeDocument/2006/relationships/hyperlink" Target="mailto:jessica.miller@state.mn.us" TargetMode="External"/><Relationship Id="rId58" Type="http://schemas.openxmlformats.org/officeDocument/2006/relationships/hyperlink" Target="mailto:terence.montry@state.mn.us" TargetMode="External"/><Relationship Id="rId123" Type="http://schemas.openxmlformats.org/officeDocument/2006/relationships/hyperlink" Target="mailto:michelle.bode@state.mn.us" TargetMode="External"/><Relationship Id="rId330" Type="http://schemas.openxmlformats.org/officeDocument/2006/relationships/hyperlink" Target="mailto:mary.shumski@state.mn.us" TargetMode="External"/><Relationship Id="rId568" Type="http://schemas.openxmlformats.org/officeDocument/2006/relationships/hyperlink" Target="mailto:katherine.mcnair@state.mn.us" TargetMode="External"/><Relationship Id="rId165" Type="http://schemas.openxmlformats.org/officeDocument/2006/relationships/hyperlink" Target="mailto:anna.mullikin@hennepin.us" TargetMode="External"/><Relationship Id="rId372" Type="http://schemas.openxmlformats.org/officeDocument/2006/relationships/hyperlink" Target="mailto:bonny.stechmann@state.mn.us" TargetMode="External"/><Relationship Id="rId428" Type="http://schemas.openxmlformats.org/officeDocument/2006/relationships/hyperlink" Target="mailto:dristamaki@cmjts.org" TargetMode="External"/><Relationship Id="rId635" Type="http://schemas.openxmlformats.org/officeDocument/2006/relationships/hyperlink" Target="mailto:tjones@swmnpic.org" TargetMode="External"/><Relationship Id="rId677" Type="http://schemas.openxmlformats.org/officeDocument/2006/relationships/hyperlink" Target="mailto:btollefson@fed.k12.mn.us" TargetMode="External"/><Relationship Id="rId232" Type="http://schemas.openxmlformats.org/officeDocument/2006/relationships/hyperlink" Target="mailto:Tim.Labeau@state.mn.us" TargetMode="External"/><Relationship Id="rId274" Type="http://schemas.openxmlformats.org/officeDocument/2006/relationships/hyperlink" Target="mailto:mark.mann@state.mn.us" TargetMode="External"/><Relationship Id="rId481" Type="http://schemas.openxmlformats.org/officeDocument/2006/relationships/hyperlink" Target="mailto:Theresah@rmcep.com" TargetMode="External"/><Relationship Id="rId27" Type="http://schemas.openxmlformats.org/officeDocument/2006/relationships/hyperlink" Target="mailto:lee.okerstrom@state.mn.us" TargetMode="External"/><Relationship Id="rId69" Type="http://schemas.openxmlformats.org/officeDocument/2006/relationships/hyperlink" Target="mailto:terence.montry@state.mn.us" TargetMode="External"/><Relationship Id="rId134" Type="http://schemas.openxmlformats.org/officeDocument/2006/relationships/hyperlink" Target="mailto:shannon.lindboe@state.mn.us" TargetMode="External"/><Relationship Id="rId537" Type="http://schemas.openxmlformats.org/officeDocument/2006/relationships/hyperlink" Target="mailto:chet.bodin@state.mn.us" TargetMode="External"/><Relationship Id="rId579" Type="http://schemas.openxmlformats.org/officeDocument/2006/relationships/hyperlink" Target="mailto:dzamora@wdimn.org" TargetMode="External"/><Relationship Id="rId80" Type="http://schemas.openxmlformats.org/officeDocument/2006/relationships/hyperlink" Target="mailto:terence.montry@state.mn.us" TargetMode="External"/><Relationship Id="rId176" Type="http://schemas.openxmlformats.org/officeDocument/2006/relationships/hyperlink" Target="mailto:gina.meixner@state.mn.us" TargetMode="External"/><Relationship Id="rId341" Type="http://schemas.openxmlformats.org/officeDocument/2006/relationships/hyperlink" Target="mailto:emily.churchill@state.mn.us" TargetMode="External"/><Relationship Id="rId383" Type="http://schemas.openxmlformats.org/officeDocument/2006/relationships/hyperlink" Target="mailto:ginger.romosz@aeoa.org" TargetMode="External"/><Relationship Id="rId439" Type="http://schemas.openxmlformats.org/officeDocument/2006/relationships/hyperlink" Target="mailto:della.ludwig@state.mn.us" TargetMode="External"/><Relationship Id="rId590" Type="http://schemas.openxmlformats.org/officeDocument/2006/relationships/hyperlink" Target="mailto:creese@wdimn.org" TargetMode="External"/><Relationship Id="rId604" Type="http://schemas.openxmlformats.org/officeDocument/2006/relationships/hyperlink" Target="mailto:dena.edstrom@nemojt.org" TargetMode="External"/><Relationship Id="rId646" Type="http://schemas.openxmlformats.org/officeDocument/2006/relationships/hyperlink" Target="mailto:efaris@swmnpic.org" TargetMode="External"/><Relationship Id="rId201" Type="http://schemas.openxmlformats.org/officeDocument/2006/relationships/hyperlink" Target="mailto:paul.sears@state.mn.us" TargetMode="External"/><Relationship Id="rId243" Type="http://schemas.openxmlformats.org/officeDocument/2006/relationships/hyperlink" Target="mailto:josh.hessler@state.mn.us" TargetMode="External"/><Relationship Id="rId285" Type="http://schemas.openxmlformats.org/officeDocument/2006/relationships/hyperlink" Target="mailto:timothy.trumbull@state.mn.us" TargetMode="External"/><Relationship Id="rId450" Type="http://schemas.openxmlformats.org/officeDocument/2006/relationships/hyperlink" Target="mailto:bpaulson@cmjts.org" TargetMode="External"/><Relationship Id="rId506" Type="http://schemas.openxmlformats.org/officeDocument/2006/relationships/hyperlink" Target="mailto:Nancy.White@state.mn.us" TargetMode="External"/><Relationship Id="rId688" Type="http://schemas.openxmlformats.org/officeDocument/2006/relationships/hyperlink" Target="mailto:cnerhus@c-ischools.org" TargetMode="External"/><Relationship Id="rId38" Type="http://schemas.openxmlformats.org/officeDocument/2006/relationships/hyperlink" Target="mailto:lee.okerstrom@state.mn.us" TargetMode="External"/><Relationship Id="rId103" Type="http://schemas.openxmlformats.org/officeDocument/2006/relationships/hyperlink" Target="mailto:maureen.lilleby@state.mn.us" TargetMode="External"/><Relationship Id="rId310" Type="http://schemas.openxmlformats.org/officeDocument/2006/relationships/hyperlink" Target="mailto:ldeterman@intercountycc.org" TargetMode="External"/><Relationship Id="rId492" Type="http://schemas.openxmlformats.org/officeDocument/2006/relationships/hyperlink" Target="mailto:kelleyk@rmcep.com" TargetMode="External"/><Relationship Id="rId548" Type="http://schemas.openxmlformats.org/officeDocument/2006/relationships/hyperlink" Target="mailto:Glory.mitchell@state.mn.us" TargetMode="External"/><Relationship Id="rId91" Type="http://schemas.openxmlformats.org/officeDocument/2006/relationships/hyperlink" Target="mailto:terence.montry@state.mn.us" TargetMode="External"/><Relationship Id="rId145" Type="http://schemas.openxmlformats.org/officeDocument/2006/relationships/hyperlink" Target="mailto:kayla.markus@state.mn.us" TargetMode="External"/><Relationship Id="rId187" Type="http://schemas.openxmlformats.org/officeDocument/2006/relationships/hyperlink" Target="mailto:jill.pittelkow@co.dakota.mn.us" TargetMode="External"/><Relationship Id="rId352" Type="http://schemas.openxmlformats.org/officeDocument/2006/relationships/hyperlink" Target="mailto:curtis.anderson@co.beltrami.mn.us" TargetMode="External"/><Relationship Id="rId394" Type="http://schemas.openxmlformats.org/officeDocument/2006/relationships/hyperlink" Target="mailto:dpederson@co.scott.mn.us" TargetMode="External"/><Relationship Id="rId408" Type="http://schemas.openxmlformats.org/officeDocument/2006/relationships/hyperlink" Target="mailto:Laurie.l.anderson@state.mn.us" TargetMode="External"/><Relationship Id="rId615" Type="http://schemas.openxmlformats.org/officeDocument/2006/relationships/hyperlink" Target="mailto:tammy.riley@nemojt.org" TargetMode="External"/><Relationship Id="rId212" Type="http://schemas.openxmlformats.org/officeDocument/2006/relationships/hyperlink" Target="mailto:shannon.sprouse@state.mn.us" TargetMode="External"/><Relationship Id="rId254" Type="http://schemas.openxmlformats.org/officeDocument/2006/relationships/hyperlink" Target="mailto:andrea.dunn@state.mn.us" TargetMode="External"/><Relationship Id="rId657" Type="http://schemas.openxmlformats.org/officeDocument/2006/relationships/hyperlink" Target="mailto:info@metronorthabe.org" TargetMode="External"/><Relationship Id="rId49" Type="http://schemas.openxmlformats.org/officeDocument/2006/relationships/hyperlink" Target="mailto:lee.okerstrom@state.mn.us" TargetMode="External"/><Relationship Id="rId114" Type="http://schemas.openxmlformats.org/officeDocument/2006/relationships/hyperlink" Target="mailto:jamie.craft@state.mn.us" TargetMode="External"/><Relationship Id="rId296" Type="http://schemas.openxmlformats.org/officeDocument/2006/relationships/hyperlink" Target="mailto:lana.hogan@state.mn.us" TargetMode="External"/><Relationship Id="rId461" Type="http://schemas.openxmlformats.org/officeDocument/2006/relationships/hyperlink" Target="mailto:denise.myhrberg@state.mn.us" TargetMode="External"/><Relationship Id="rId517" Type="http://schemas.openxmlformats.org/officeDocument/2006/relationships/hyperlink" Target="mailto:kkucera@duluthmn.gov" TargetMode="External"/><Relationship Id="rId559" Type="http://schemas.openxmlformats.org/officeDocument/2006/relationships/hyperlink" Target="mailto:Robin.Hakari@co.washington.mn.us" TargetMode="External"/><Relationship Id="rId60" Type="http://schemas.openxmlformats.org/officeDocument/2006/relationships/hyperlink" Target="mailto:terence.montry@state.mn.us" TargetMode="External"/><Relationship Id="rId156" Type="http://schemas.openxmlformats.org/officeDocument/2006/relationships/hyperlink" Target="mailto:denise.myhrberg@state.mn.us" TargetMode="External"/><Relationship Id="rId198" Type="http://schemas.openxmlformats.org/officeDocument/2006/relationships/hyperlink" Target="mailto:robin.johnson@state.mn.us" TargetMode="External"/><Relationship Id="rId321" Type="http://schemas.openxmlformats.org/officeDocument/2006/relationships/hyperlink" Target="mailto:chet.bodin@state.mn.us" TargetMode="External"/><Relationship Id="rId363" Type="http://schemas.openxmlformats.org/officeDocument/2006/relationships/hyperlink" Target="mailto:Michelle.chmielewski@state.mn.us" TargetMode="External"/><Relationship Id="rId419" Type="http://schemas.openxmlformats.org/officeDocument/2006/relationships/hyperlink" Target="mailto:jhoff@cmjts.org" TargetMode="External"/><Relationship Id="rId570" Type="http://schemas.openxmlformats.org/officeDocument/2006/relationships/hyperlink" Target="mailto:rebecca.kaas@state.mn.us" TargetMode="External"/><Relationship Id="rId626" Type="http://schemas.openxmlformats.org/officeDocument/2006/relationships/hyperlink" Target="mailto:Amy.Berghorst@state.mn.us" TargetMode="External"/><Relationship Id="rId223" Type="http://schemas.openxmlformats.org/officeDocument/2006/relationships/hyperlink" Target="mailto:lee.okerstrom@state.mn.us" TargetMode="External"/><Relationship Id="rId430" Type="http://schemas.openxmlformats.org/officeDocument/2006/relationships/hyperlink" Target="mailto:jeni.pederson@CSJobs.org" TargetMode="External"/><Relationship Id="rId668" Type="http://schemas.openxmlformats.org/officeDocument/2006/relationships/hyperlink" Target="mailto:patricia.fleege@isd709.org" TargetMode="External"/><Relationship Id="rId18" Type="http://schemas.openxmlformats.org/officeDocument/2006/relationships/hyperlink" Target="mailto:lee.okerstrom@state.mn.us" TargetMode="External"/><Relationship Id="rId265" Type="http://schemas.openxmlformats.org/officeDocument/2006/relationships/hyperlink" Target="mailto:ladeen.schillinger@state.mn.us" TargetMode="External"/><Relationship Id="rId472" Type="http://schemas.openxmlformats.org/officeDocument/2006/relationships/hyperlink" Target="mailto:ilyas.ali@state.mn.us" TargetMode="External"/><Relationship Id="rId528" Type="http://schemas.openxmlformats.org/officeDocument/2006/relationships/hyperlink" Target="mailto:adesewa.adesiji@state.mn.us" TargetMode="External"/><Relationship Id="rId125" Type="http://schemas.openxmlformats.org/officeDocument/2006/relationships/hyperlink" Target="mailto:jennifer.l.nelson@state.mn.us" TargetMode="External"/><Relationship Id="rId167" Type="http://schemas.openxmlformats.org/officeDocument/2006/relationships/hyperlink" Target="mailto:susan.dahl@state.mn.us" TargetMode="External"/><Relationship Id="rId332" Type="http://schemas.openxmlformats.org/officeDocument/2006/relationships/hyperlink" Target="mailto:mary.shumski@state.mn.us" TargetMode="External"/><Relationship Id="rId374" Type="http://schemas.openxmlformats.org/officeDocument/2006/relationships/hyperlink" Target="mailto:rhonda.rutford@state.mn.us" TargetMode="External"/><Relationship Id="rId581" Type="http://schemas.openxmlformats.org/officeDocument/2006/relationships/hyperlink" Target="mailto:lee.okerstrom@state.mn.us" TargetMode="External"/><Relationship Id="rId71" Type="http://schemas.openxmlformats.org/officeDocument/2006/relationships/hyperlink" Target="mailto:terence.montry@state.mn.us" TargetMode="External"/><Relationship Id="rId234" Type="http://schemas.openxmlformats.org/officeDocument/2006/relationships/hyperlink" Target="mailto:stephen.kolcinski@state.mn.us" TargetMode="External"/><Relationship Id="rId637" Type="http://schemas.openxmlformats.org/officeDocument/2006/relationships/hyperlink" Target="mailto:jbeckmann@swmnpic.org" TargetMode="External"/><Relationship Id="rId679" Type="http://schemas.openxmlformats.org/officeDocument/2006/relationships/hyperlink" Target="mailto:pbruns@mrved.net" TargetMode="External"/><Relationship Id="rId2" Type="http://schemas.openxmlformats.org/officeDocument/2006/relationships/hyperlink" Target="mailto:chet.bodin@state.mn.us" TargetMode="External"/><Relationship Id="rId29" Type="http://schemas.openxmlformats.org/officeDocument/2006/relationships/hyperlink" Target="mailto:lee.okerstrom@state.mn.us" TargetMode="External"/><Relationship Id="rId276" Type="http://schemas.openxmlformats.org/officeDocument/2006/relationships/hyperlink" Target="mailto:mark.mann@state.mn.us" TargetMode="External"/><Relationship Id="rId441" Type="http://schemas.openxmlformats.org/officeDocument/2006/relationships/hyperlink" Target="mailto:della.ludwig@state.mn.us" TargetMode="External"/><Relationship Id="rId483" Type="http://schemas.openxmlformats.org/officeDocument/2006/relationships/hyperlink" Target="mailto:Theresah@rmcep.com" TargetMode="External"/><Relationship Id="rId539" Type="http://schemas.openxmlformats.org/officeDocument/2006/relationships/hyperlink" Target="mailto:chet.bodin@state.mn.us" TargetMode="External"/><Relationship Id="rId690" Type="http://schemas.openxmlformats.org/officeDocument/2006/relationships/hyperlink" Target="mailto:chris.dahlke@winona.k12.mn.us" TargetMode="External"/><Relationship Id="rId40" Type="http://schemas.openxmlformats.org/officeDocument/2006/relationships/hyperlink" Target="mailto:lee.okerstrom@state.mn.us" TargetMode="External"/><Relationship Id="rId136" Type="http://schemas.openxmlformats.org/officeDocument/2006/relationships/hyperlink" Target="mailto:stephanie.brager@state.mn.us" TargetMode="External"/><Relationship Id="rId178" Type="http://schemas.openxmlformats.org/officeDocument/2006/relationships/hyperlink" Target="mailto:anna.mullikin@hennepin.us" TargetMode="External"/><Relationship Id="rId301" Type="http://schemas.openxmlformats.org/officeDocument/2006/relationships/hyperlink" Target="mailto:santiago.rodriguez@state.mn.us" TargetMode="External"/><Relationship Id="rId343" Type="http://schemas.openxmlformats.org/officeDocument/2006/relationships/hyperlink" Target="mailto:shawn.herhusky@state.mn.us" TargetMode="External"/><Relationship Id="rId550" Type="http://schemas.openxmlformats.org/officeDocument/2006/relationships/hyperlink" Target="mailto:Gerald.taylor@state.mn.us" TargetMode="External"/><Relationship Id="rId61" Type="http://schemas.openxmlformats.org/officeDocument/2006/relationships/hyperlink" Target="mailto:terence.montry@state.mn.us" TargetMode="External"/><Relationship Id="rId82" Type="http://schemas.openxmlformats.org/officeDocument/2006/relationships/hyperlink" Target="mailto:terence.montry@state.mn.us" TargetMode="External"/><Relationship Id="rId199" Type="http://schemas.openxmlformats.org/officeDocument/2006/relationships/hyperlink" Target="mailto:Pamela.muehlbauer@state.mn.us" TargetMode="External"/><Relationship Id="rId203" Type="http://schemas.openxmlformats.org/officeDocument/2006/relationships/hyperlink" Target="mailto:any.delgado@state.mn.us" TargetMode="External"/><Relationship Id="rId385" Type="http://schemas.openxmlformats.org/officeDocument/2006/relationships/hyperlink" Target="mailto:gina.shango@state.mn.us" TargetMode="External"/><Relationship Id="rId571" Type="http://schemas.openxmlformats.org/officeDocument/2006/relationships/hyperlink" Target="mailto:rebecca.kaas@state.mn.us" TargetMode="External"/><Relationship Id="rId592" Type="http://schemas.openxmlformats.org/officeDocument/2006/relationships/hyperlink" Target="mailto:rdavis@wdimn.org" TargetMode="External"/><Relationship Id="rId606" Type="http://schemas.openxmlformats.org/officeDocument/2006/relationships/hyperlink" Target="mailto:nina.kangas@nemojt.org" TargetMode="External"/><Relationship Id="rId627" Type="http://schemas.openxmlformats.org/officeDocument/2006/relationships/hyperlink" Target="mailto:Amy.Berghorst@state.mn.us" TargetMode="External"/><Relationship Id="rId648" Type="http://schemas.openxmlformats.org/officeDocument/2006/relationships/hyperlink" Target="mailto:tjones@swmnpic.org" TargetMode="External"/><Relationship Id="rId669" Type="http://schemas.openxmlformats.org/officeDocument/2006/relationships/hyperlink" Target="mailto:rdauer@fairmont.k12.mn.us" TargetMode="External"/><Relationship Id="rId19" Type="http://schemas.openxmlformats.org/officeDocument/2006/relationships/hyperlink" Target="mailto:lee.okerstrom@state.mn.us" TargetMode="External"/><Relationship Id="rId224" Type="http://schemas.openxmlformats.org/officeDocument/2006/relationships/hyperlink" Target="mailto:lee.okerstrom@state.mn.us" TargetMode="External"/><Relationship Id="rId245" Type="http://schemas.openxmlformats.org/officeDocument/2006/relationships/hyperlink" Target="mailto:josh.hessler@state.mn.us" TargetMode="External"/><Relationship Id="rId266" Type="http://schemas.openxmlformats.org/officeDocument/2006/relationships/hyperlink" Target="mailto:ladeen.schillinger@state.mn.us" TargetMode="External"/><Relationship Id="rId287" Type="http://schemas.openxmlformats.org/officeDocument/2006/relationships/hyperlink" Target="mailto:gregory.mertzig@state.mn.us" TargetMode="External"/><Relationship Id="rId410" Type="http://schemas.openxmlformats.org/officeDocument/2006/relationships/hyperlink" Target="mailto:Susan.welinski@state.mn.us" TargetMode="External"/><Relationship Id="rId431" Type="http://schemas.openxmlformats.org/officeDocument/2006/relationships/hyperlink" Target="mailto:dwoltjer@cmjts.org" TargetMode="External"/><Relationship Id="rId452" Type="http://schemas.openxmlformats.org/officeDocument/2006/relationships/hyperlink" Target="mailto:bpaulson@cmjts.org" TargetMode="External"/><Relationship Id="rId473" Type="http://schemas.openxmlformats.org/officeDocument/2006/relationships/hyperlink" Target="mailto:carol.foley@ramseycounty.us" TargetMode="External"/><Relationship Id="rId494" Type="http://schemas.openxmlformats.org/officeDocument/2006/relationships/hyperlink" Target="mailto:kelleyk@rmcep.com" TargetMode="External"/><Relationship Id="rId508" Type="http://schemas.openxmlformats.org/officeDocument/2006/relationships/hyperlink" Target="mailto:heather.isaacs@state.mn.us" TargetMode="External"/><Relationship Id="rId529" Type="http://schemas.openxmlformats.org/officeDocument/2006/relationships/hyperlink" Target="mailto:adesewa.adesiji@state.mn.us" TargetMode="External"/><Relationship Id="rId680" Type="http://schemas.openxmlformats.org/officeDocument/2006/relationships/hyperlink" Target="mailto:tschatz@moorheadschools.org" TargetMode="External"/><Relationship Id="rId30" Type="http://schemas.openxmlformats.org/officeDocument/2006/relationships/hyperlink" Target="mailto:lee.okerstrom@state.mn.us" TargetMode="External"/><Relationship Id="rId105" Type="http://schemas.openxmlformats.org/officeDocument/2006/relationships/hyperlink" Target="mailto:betty.roehl@state.mn.us" TargetMode="External"/><Relationship Id="rId126" Type="http://schemas.openxmlformats.org/officeDocument/2006/relationships/hyperlink" Target="mailto:teresa.matson@state.mn.us" TargetMode="External"/><Relationship Id="rId147" Type="http://schemas.openxmlformats.org/officeDocument/2006/relationships/hyperlink" Target="mailto:terence.montry@state.mn.us" TargetMode="External"/><Relationship Id="rId168" Type="http://schemas.openxmlformats.org/officeDocument/2006/relationships/hyperlink" Target="mailto:evon.minelli@state.mn.us" TargetMode="External"/><Relationship Id="rId312" Type="http://schemas.openxmlformats.org/officeDocument/2006/relationships/hyperlink" Target="mailto:ldeterman@intercountycc.org" TargetMode="External"/><Relationship Id="rId333" Type="http://schemas.openxmlformats.org/officeDocument/2006/relationships/hyperlink" Target="mailto:jessica.miller@state.mn.us" TargetMode="External"/><Relationship Id="rId354" Type="http://schemas.openxmlformats.org/officeDocument/2006/relationships/hyperlink" Target="mailto:angele.hartell@state.mn.us" TargetMode="External"/><Relationship Id="rId540" Type="http://schemas.openxmlformats.org/officeDocument/2006/relationships/hyperlink" Target="mailto:shawn.herhusky@state.mn.us" TargetMode="External"/><Relationship Id="rId51" Type="http://schemas.openxmlformats.org/officeDocument/2006/relationships/hyperlink" Target="mailto:lee.okerstrom@state.mn.us" TargetMode="External"/><Relationship Id="rId72" Type="http://schemas.openxmlformats.org/officeDocument/2006/relationships/hyperlink" Target="mailto:terence.montry@state.mn.us" TargetMode="External"/><Relationship Id="rId93" Type="http://schemas.openxmlformats.org/officeDocument/2006/relationships/hyperlink" Target="mailto:terence.montry@state.mn.us" TargetMode="External"/><Relationship Id="rId189" Type="http://schemas.openxmlformats.org/officeDocument/2006/relationships/hyperlink" Target="mailto:susan.dahl@state.mn.us" TargetMode="External"/><Relationship Id="rId375" Type="http://schemas.openxmlformats.org/officeDocument/2006/relationships/hyperlink" Target="mailto:connie.hines@state.mn.us" TargetMode="External"/><Relationship Id="rId396" Type="http://schemas.openxmlformats.org/officeDocument/2006/relationships/hyperlink" Target="mailto:kelly.gerads@state.mn.us" TargetMode="External"/><Relationship Id="rId561" Type="http://schemas.openxmlformats.org/officeDocument/2006/relationships/hyperlink" Target="mailto:guy.brown@state.mn.us" TargetMode="External"/><Relationship Id="rId582" Type="http://schemas.openxmlformats.org/officeDocument/2006/relationships/hyperlink" Target="mailto:terence.montry@state.mn.us" TargetMode="External"/><Relationship Id="rId617" Type="http://schemas.openxmlformats.org/officeDocument/2006/relationships/hyperlink" Target="mailto:alysa.hackenmueller@nemojt.org" TargetMode="External"/><Relationship Id="rId638" Type="http://schemas.openxmlformats.org/officeDocument/2006/relationships/hyperlink" Target="mailto:tjones@swmnpic.org" TargetMode="External"/><Relationship Id="rId659" Type="http://schemas.openxmlformats.org/officeDocument/2006/relationships/hyperlink" Target="mailto:cnerhus@c-ischools.org" TargetMode="External"/><Relationship Id="rId3" Type="http://schemas.openxmlformats.org/officeDocument/2006/relationships/hyperlink" Target="mailto:KarenS@rmcep.com" TargetMode="External"/><Relationship Id="rId214" Type="http://schemas.openxmlformats.org/officeDocument/2006/relationships/hyperlink" Target="mailto:shannon.sprouse@state.mn.us" TargetMode="External"/><Relationship Id="rId235" Type="http://schemas.openxmlformats.org/officeDocument/2006/relationships/hyperlink" Target="mailto:stephen.kolcinski@state.mn.us" TargetMode="External"/><Relationship Id="rId256" Type="http://schemas.openxmlformats.org/officeDocument/2006/relationships/hyperlink" Target="mailto:joseph.green@state.mn.us" TargetMode="External"/><Relationship Id="rId277" Type="http://schemas.openxmlformats.org/officeDocument/2006/relationships/hyperlink" Target="mailto:mark.mann@state.mn.us" TargetMode="External"/><Relationship Id="rId298" Type="http://schemas.openxmlformats.org/officeDocument/2006/relationships/hyperlink" Target="mailto:roxane.herdt@state.mn.us" TargetMode="External"/><Relationship Id="rId400" Type="http://schemas.openxmlformats.org/officeDocument/2006/relationships/hyperlink" Target="mailto:heath.boe@nemojt.org" TargetMode="External"/><Relationship Id="rId421" Type="http://schemas.openxmlformats.org/officeDocument/2006/relationships/hyperlink" Target="mailto:dwuornos@cmjts.org" TargetMode="External"/><Relationship Id="rId442" Type="http://schemas.openxmlformats.org/officeDocument/2006/relationships/hyperlink" Target="mailto:della.ludwig@state.mn.us" TargetMode="External"/><Relationship Id="rId463" Type="http://schemas.openxmlformats.org/officeDocument/2006/relationships/hyperlink" Target="mailto:sheng.xiong@co.washington.mn.us" TargetMode="External"/><Relationship Id="rId484" Type="http://schemas.openxmlformats.org/officeDocument/2006/relationships/hyperlink" Target="mailto:evief@rmcep.com" TargetMode="External"/><Relationship Id="rId519" Type="http://schemas.openxmlformats.org/officeDocument/2006/relationships/hyperlink" Target="mailto:lisa.lundborg@nemojt.org" TargetMode="External"/><Relationship Id="rId670" Type="http://schemas.openxmlformats.org/officeDocument/2006/relationships/hyperlink" Target="mailto:stephanie.noerenberg@isd518.net" TargetMode="External"/><Relationship Id="rId116" Type="http://schemas.openxmlformats.org/officeDocument/2006/relationships/hyperlink" Target="mailto:lori.chard@state.mn.us" TargetMode="External"/><Relationship Id="rId137" Type="http://schemas.openxmlformats.org/officeDocument/2006/relationships/hyperlink" Target="mailto:felicia.madsen@state.mn.us" TargetMode="External"/><Relationship Id="rId158" Type="http://schemas.openxmlformats.org/officeDocument/2006/relationships/hyperlink" Target="mailto:cheryl.a.turcotte@state.mn.us" TargetMode="External"/><Relationship Id="rId302" Type="http://schemas.openxmlformats.org/officeDocument/2006/relationships/hyperlink" Target="mailto:tvoll@intercountycc.org" TargetMode="External"/><Relationship Id="rId323" Type="http://schemas.openxmlformats.org/officeDocument/2006/relationships/hyperlink" Target="mailto:emily.churchill@state.mn.us" TargetMode="External"/><Relationship Id="rId344" Type="http://schemas.openxmlformats.org/officeDocument/2006/relationships/hyperlink" Target="mailto:sheila.demenge@state.mn.us" TargetMode="External"/><Relationship Id="rId530" Type="http://schemas.openxmlformats.org/officeDocument/2006/relationships/hyperlink" Target="mailto:adesewa.adesiji@state.mn.us" TargetMode="External"/><Relationship Id="rId691" Type="http://schemas.openxmlformats.org/officeDocument/2006/relationships/hyperlink" Target="mailto:info@metronorthabe.org" TargetMode="External"/><Relationship Id="rId20" Type="http://schemas.openxmlformats.org/officeDocument/2006/relationships/hyperlink" Target="mailto:lee.okerstrom@state.mn.us" TargetMode="External"/><Relationship Id="rId41" Type="http://schemas.openxmlformats.org/officeDocument/2006/relationships/hyperlink" Target="mailto:lee.okerstrom@state.mn.us" TargetMode="External"/><Relationship Id="rId62" Type="http://schemas.openxmlformats.org/officeDocument/2006/relationships/hyperlink" Target="mailto:terence.montry@state.mn.us" TargetMode="External"/><Relationship Id="rId83" Type="http://schemas.openxmlformats.org/officeDocument/2006/relationships/hyperlink" Target="mailto:terence.montry@state.mn.us" TargetMode="External"/><Relationship Id="rId179" Type="http://schemas.openxmlformats.org/officeDocument/2006/relationships/hyperlink" Target="mailto:todd.austin@hennepin.us" TargetMode="External"/><Relationship Id="rId365" Type="http://schemas.openxmlformats.org/officeDocument/2006/relationships/hyperlink" Target="mailto:virginia.becker@state.mn.us" TargetMode="External"/><Relationship Id="rId386" Type="http://schemas.openxmlformats.org/officeDocument/2006/relationships/hyperlink" Target="mailto:tzipoy@cmjts.org" TargetMode="External"/><Relationship Id="rId551" Type="http://schemas.openxmlformats.org/officeDocument/2006/relationships/hyperlink" Target="mailto:heather.isaacs@state.mn.us" TargetMode="External"/><Relationship Id="rId572" Type="http://schemas.openxmlformats.org/officeDocument/2006/relationships/hyperlink" Target="mailto:Seada.mussa@state.mn.us" TargetMode="External"/><Relationship Id="rId593" Type="http://schemas.openxmlformats.org/officeDocument/2006/relationships/hyperlink" Target="mailto:sknoll@wdimn.org" TargetMode="External"/><Relationship Id="rId607" Type="http://schemas.openxmlformats.org/officeDocument/2006/relationships/hyperlink" Target="mailto:carissa.ebnet@nemojt.org" TargetMode="External"/><Relationship Id="rId628" Type="http://schemas.openxmlformats.org/officeDocument/2006/relationships/hyperlink" Target="mailto:ashley.schmitt@state.mn.us" TargetMode="External"/><Relationship Id="rId649" Type="http://schemas.openxmlformats.org/officeDocument/2006/relationships/hyperlink" Target="mailto:sdemuth@swmnpic.org" TargetMode="External"/><Relationship Id="rId190" Type="http://schemas.openxmlformats.org/officeDocument/2006/relationships/hyperlink" Target="mailto:evon.minelli@state.mn.us" TargetMode="External"/><Relationship Id="rId204" Type="http://schemas.openxmlformats.org/officeDocument/2006/relationships/hyperlink" Target="mailto:ladeen.schillinger@state.mn.us" TargetMode="External"/><Relationship Id="rId225" Type="http://schemas.openxmlformats.org/officeDocument/2006/relationships/hyperlink" Target="mailto:lee.okerstrom@state.mn.us" TargetMode="External"/><Relationship Id="rId246" Type="http://schemas.openxmlformats.org/officeDocument/2006/relationships/hyperlink" Target="mailto:josh.hessler@state.mn.us" TargetMode="External"/><Relationship Id="rId267" Type="http://schemas.openxmlformats.org/officeDocument/2006/relationships/hyperlink" Target="mailto:ladeen.schillinger@state.mn.us" TargetMode="External"/><Relationship Id="rId288" Type="http://schemas.openxmlformats.org/officeDocument/2006/relationships/hyperlink" Target="mailto:Robert.Willis@state.mn.us" TargetMode="External"/><Relationship Id="rId411" Type="http://schemas.openxmlformats.org/officeDocument/2006/relationships/hyperlink" Target="mailto:adam.deters@state.mn.us" TargetMode="External"/><Relationship Id="rId432" Type="http://schemas.openxmlformats.org/officeDocument/2006/relationships/hyperlink" Target="mailto:croskamp@cmjts.org" TargetMode="External"/><Relationship Id="rId453" Type="http://schemas.openxmlformats.org/officeDocument/2006/relationships/hyperlink" Target="mailto:janie.sandoval@state.mn.us" TargetMode="External"/><Relationship Id="rId474" Type="http://schemas.openxmlformats.org/officeDocument/2006/relationships/hyperlink" Target="mailto:rachel.molenaar@ramseycounty.us" TargetMode="External"/><Relationship Id="rId509" Type="http://schemas.openxmlformats.org/officeDocument/2006/relationships/hyperlink" Target="mailto:guy.brown@state.mn.us" TargetMode="External"/><Relationship Id="rId660" Type="http://schemas.openxmlformats.org/officeDocument/2006/relationships/hyperlink" Target="mailto:jhennes@swmetro.k12.mn.us" TargetMode="External"/><Relationship Id="rId106" Type="http://schemas.openxmlformats.org/officeDocument/2006/relationships/hyperlink" Target="mailto:amy.leclair@state.mn.us" TargetMode="External"/><Relationship Id="rId127" Type="http://schemas.openxmlformats.org/officeDocument/2006/relationships/hyperlink" Target="mailto:annita.meyer@state.mn.us" TargetMode="External"/><Relationship Id="rId313" Type="http://schemas.openxmlformats.org/officeDocument/2006/relationships/hyperlink" Target="mailto:janderson@intercountycc.org" TargetMode="External"/><Relationship Id="rId495" Type="http://schemas.openxmlformats.org/officeDocument/2006/relationships/hyperlink" Target="mailto:arlycec@rmcep.com" TargetMode="External"/><Relationship Id="rId681" Type="http://schemas.openxmlformats.org/officeDocument/2006/relationships/hyperlink" Target="mailto:abeteacher@rwps.org" TargetMode="External"/><Relationship Id="rId10" Type="http://schemas.openxmlformats.org/officeDocument/2006/relationships/hyperlink" Target="mailto:lee.okerstrom@state.mn.us" TargetMode="External"/><Relationship Id="rId31" Type="http://schemas.openxmlformats.org/officeDocument/2006/relationships/hyperlink" Target="mailto:lee.okerstrom@state.mn.us" TargetMode="External"/><Relationship Id="rId52" Type="http://schemas.openxmlformats.org/officeDocument/2006/relationships/hyperlink" Target="mailto:lee.okerstrom@state.mn.us" TargetMode="External"/><Relationship Id="rId73" Type="http://schemas.openxmlformats.org/officeDocument/2006/relationships/hyperlink" Target="mailto:terence.montry@state.mn.us" TargetMode="External"/><Relationship Id="rId94" Type="http://schemas.openxmlformats.org/officeDocument/2006/relationships/hyperlink" Target="mailto:terence.montry@state.mn.us" TargetMode="External"/><Relationship Id="rId148" Type="http://schemas.openxmlformats.org/officeDocument/2006/relationships/hyperlink" Target="mailto:heather.glass@state.mn.us" TargetMode="External"/><Relationship Id="rId169" Type="http://schemas.openxmlformats.org/officeDocument/2006/relationships/hyperlink" Target="mailto:virginia.becker@state.mn.us" TargetMode="External"/><Relationship Id="rId334" Type="http://schemas.openxmlformats.org/officeDocument/2006/relationships/hyperlink" Target="mailto:laurie.l.anderson@state.mn.us" TargetMode="External"/><Relationship Id="rId355" Type="http://schemas.openxmlformats.org/officeDocument/2006/relationships/hyperlink" Target="mailto:vkvale@wdimn.org" TargetMode="External"/><Relationship Id="rId376" Type="http://schemas.openxmlformats.org/officeDocument/2006/relationships/hyperlink" Target="mailto:Evie.wold@state.mn.us" TargetMode="External"/><Relationship Id="rId397" Type="http://schemas.openxmlformats.org/officeDocument/2006/relationships/hyperlink" Target="mailto:bonny.stechmann@state.mn.us" TargetMode="External"/><Relationship Id="rId520" Type="http://schemas.openxmlformats.org/officeDocument/2006/relationships/hyperlink" Target="mailto:shawn.herhusky@state.mn.us" TargetMode="External"/><Relationship Id="rId541" Type="http://schemas.openxmlformats.org/officeDocument/2006/relationships/hyperlink" Target="mailto:adesewa.adesiji@state.mn.us" TargetMode="External"/><Relationship Id="rId562" Type="http://schemas.openxmlformats.org/officeDocument/2006/relationships/hyperlink" Target="mailto:ilyas.ali@state.mn.us" TargetMode="External"/><Relationship Id="rId583" Type="http://schemas.openxmlformats.org/officeDocument/2006/relationships/hyperlink" Target="mailto:jiverson@wdimn.org" TargetMode="External"/><Relationship Id="rId618" Type="http://schemas.openxmlformats.org/officeDocument/2006/relationships/hyperlink" Target="mailto:tammy.riley@nemojt.org" TargetMode="External"/><Relationship Id="rId639" Type="http://schemas.openxmlformats.org/officeDocument/2006/relationships/hyperlink" Target="mailto:jbeckmann@swmnpic.org" TargetMode="External"/><Relationship Id="rId4" Type="http://schemas.openxmlformats.org/officeDocument/2006/relationships/hyperlink" Target="mailto:samuel.kuehl@state.mn.us" TargetMode="External"/><Relationship Id="rId180" Type="http://schemas.openxmlformats.org/officeDocument/2006/relationships/hyperlink" Target="mailto:anna.mullikin@hennepin.us" TargetMode="External"/><Relationship Id="rId215" Type="http://schemas.openxmlformats.org/officeDocument/2006/relationships/hyperlink" Target="mailto:shannon.sprouse@state.mn.us" TargetMode="External"/><Relationship Id="rId236" Type="http://schemas.openxmlformats.org/officeDocument/2006/relationships/hyperlink" Target="mailto:rebecca.kaas@state.mn.us" TargetMode="External"/><Relationship Id="rId257" Type="http://schemas.openxmlformats.org/officeDocument/2006/relationships/hyperlink" Target="mailto:joseph.green@state.mn.us" TargetMode="External"/><Relationship Id="rId278" Type="http://schemas.openxmlformats.org/officeDocument/2006/relationships/hyperlink" Target="mailto:mark.mann@state.mn.us" TargetMode="External"/><Relationship Id="rId401" Type="http://schemas.openxmlformats.org/officeDocument/2006/relationships/hyperlink" Target="mailto:Lisa.odland@co.dakota.mn.us" TargetMode="External"/><Relationship Id="rId422" Type="http://schemas.openxmlformats.org/officeDocument/2006/relationships/hyperlink" Target="mailto:tgilbertson@cmjts.org" TargetMode="External"/><Relationship Id="rId443" Type="http://schemas.openxmlformats.org/officeDocument/2006/relationships/hyperlink" Target="mailto:della.ludwig@state.mn.us" TargetMode="External"/><Relationship Id="rId464" Type="http://schemas.openxmlformats.org/officeDocument/2006/relationships/hyperlink" Target="mailto:debra.cunningham@co.washington.mn.us" TargetMode="External"/><Relationship Id="rId650" Type="http://schemas.openxmlformats.org/officeDocument/2006/relationships/hyperlink" Target="mailto:penny.jahnke@alschools.org" TargetMode="External"/><Relationship Id="rId303" Type="http://schemas.openxmlformats.org/officeDocument/2006/relationships/hyperlink" Target="mailto:tvoll@intercountycc.org" TargetMode="External"/><Relationship Id="rId485" Type="http://schemas.openxmlformats.org/officeDocument/2006/relationships/hyperlink" Target="mailto:evief@rmcep.com" TargetMode="External"/><Relationship Id="rId692" Type="http://schemas.openxmlformats.org/officeDocument/2006/relationships/hyperlink" Target="mailto:mpsabe@mpls.k12.mn.us" TargetMode="External"/><Relationship Id="rId42" Type="http://schemas.openxmlformats.org/officeDocument/2006/relationships/hyperlink" Target="mailto:lee.okerstrom@state.mn.us" TargetMode="External"/><Relationship Id="rId84" Type="http://schemas.openxmlformats.org/officeDocument/2006/relationships/hyperlink" Target="mailto:terence.montry@state.mn.us" TargetMode="External"/><Relationship Id="rId138" Type="http://schemas.openxmlformats.org/officeDocument/2006/relationships/hyperlink" Target="mailto:linda.i.larson@state.mn.us" TargetMode="External"/><Relationship Id="rId345" Type="http://schemas.openxmlformats.org/officeDocument/2006/relationships/hyperlink" Target="mailto:patty.morin@state.mn.us" TargetMode="External"/><Relationship Id="rId387" Type="http://schemas.openxmlformats.org/officeDocument/2006/relationships/hyperlink" Target="mailto:TheresaH@rmcep.com" TargetMode="External"/><Relationship Id="rId510" Type="http://schemas.openxmlformats.org/officeDocument/2006/relationships/hyperlink" Target="mailto:ilyas.ali@state.mn.us" TargetMode="External"/><Relationship Id="rId552" Type="http://schemas.openxmlformats.org/officeDocument/2006/relationships/hyperlink" Target="mailto:guy.brown@state.mn.us" TargetMode="External"/><Relationship Id="rId594" Type="http://schemas.openxmlformats.org/officeDocument/2006/relationships/hyperlink" Target="mailto:jschaber@wdimn.org" TargetMode="External"/><Relationship Id="rId608" Type="http://schemas.openxmlformats.org/officeDocument/2006/relationships/hyperlink" Target="mailto:amanda.voller@nemojt.org" TargetMode="External"/><Relationship Id="rId191" Type="http://schemas.openxmlformats.org/officeDocument/2006/relationships/hyperlink" Target="mailto:virginia.becker@state.mn.us" TargetMode="External"/><Relationship Id="rId205" Type="http://schemas.openxmlformats.org/officeDocument/2006/relationships/hyperlink" Target="mailto:ladeen.schillinger@state.mn.us" TargetMode="External"/><Relationship Id="rId247" Type="http://schemas.openxmlformats.org/officeDocument/2006/relationships/hyperlink" Target="mailto:josh.hessler@state.mn.us" TargetMode="External"/><Relationship Id="rId412" Type="http://schemas.openxmlformats.org/officeDocument/2006/relationships/hyperlink" Target="mailto:mmoore@cmjts.org" TargetMode="External"/><Relationship Id="rId107" Type="http://schemas.openxmlformats.org/officeDocument/2006/relationships/hyperlink" Target="mailto:cheryl.quist@state.mn.us" TargetMode="External"/><Relationship Id="rId289" Type="http://schemas.openxmlformats.org/officeDocument/2006/relationships/hyperlink" Target="mailto:Robert.Willis@state.mn.us" TargetMode="External"/><Relationship Id="rId454" Type="http://schemas.openxmlformats.org/officeDocument/2006/relationships/hyperlink" Target="mailto:Cheryln@rmcep.com" TargetMode="External"/><Relationship Id="rId496" Type="http://schemas.openxmlformats.org/officeDocument/2006/relationships/hyperlink" Target="mailto:billiejog@rmcep.com" TargetMode="External"/><Relationship Id="rId661" Type="http://schemas.openxmlformats.org/officeDocument/2006/relationships/hyperlink" Target="mailto:jhennes@swmetro.k12.mn.us" TargetMode="External"/><Relationship Id="rId11" Type="http://schemas.openxmlformats.org/officeDocument/2006/relationships/hyperlink" Target="mailto:lee.okerstrom@state.mn.us" TargetMode="External"/><Relationship Id="rId53" Type="http://schemas.openxmlformats.org/officeDocument/2006/relationships/hyperlink" Target="mailto:lee.okerstrom@state.mn.us" TargetMode="External"/><Relationship Id="rId149" Type="http://schemas.openxmlformats.org/officeDocument/2006/relationships/hyperlink" Target="mailto:jane.drazenovich@state.mn.us" TargetMode="External"/><Relationship Id="rId314" Type="http://schemas.openxmlformats.org/officeDocument/2006/relationships/hyperlink" Target="mailto:chet.bodin@state.mn.us" TargetMode="External"/><Relationship Id="rId356" Type="http://schemas.openxmlformats.org/officeDocument/2006/relationships/hyperlink" Target="mailto:mpostma@wdimn.org" TargetMode="External"/><Relationship Id="rId398" Type="http://schemas.openxmlformats.org/officeDocument/2006/relationships/hyperlink" Target="mailto:jpreuss@intercountycc.org" TargetMode="External"/><Relationship Id="rId521" Type="http://schemas.openxmlformats.org/officeDocument/2006/relationships/hyperlink" Target="mailto:jessica.miller@state.mn.us" TargetMode="External"/><Relationship Id="rId563" Type="http://schemas.openxmlformats.org/officeDocument/2006/relationships/hyperlink" Target="mailto:heather.isaacs@state.mn.us" TargetMode="External"/><Relationship Id="rId619" Type="http://schemas.openxmlformats.org/officeDocument/2006/relationships/hyperlink" Target="mailto:glory.mitchell@state.mn.us" TargetMode="External"/><Relationship Id="rId95" Type="http://schemas.openxmlformats.org/officeDocument/2006/relationships/hyperlink" Target="mailto:terence.montry@state.mn.us" TargetMode="External"/><Relationship Id="rId160" Type="http://schemas.openxmlformats.org/officeDocument/2006/relationships/hyperlink" Target="mailto:irene.connors@state.mn.us" TargetMode="External"/><Relationship Id="rId216" Type="http://schemas.openxmlformats.org/officeDocument/2006/relationships/hyperlink" Target="mailto:shannon.sprouse@state.mn.us" TargetMode="External"/><Relationship Id="rId423" Type="http://schemas.openxmlformats.org/officeDocument/2006/relationships/hyperlink" Target="mailto:jeni.pederson@CSJobs.org" TargetMode="External"/><Relationship Id="rId258" Type="http://schemas.openxmlformats.org/officeDocument/2006/relationships/hyperlink" Target="mailto:joseph.green@state.mn.us" TargetMode="External"/><Relationship Id="rId465" Type="http://schemas.openxmlformats.org/officeDocument/2006/relationships/hyperlink" Target="mailto:elizabeth.burger@co.washington.mn.us" TargetMode="External"/><Relationship Id="rId630" Type="http://schemas.openxmlformats.org/officeDocument/2006/relationships/hyperlink" Target="mailto:heather.glass@state.mn.us" TargetMode="External"/><Relationship Id="rId672" Type="http://schemas.openxmlformats.org/officeDocument/2006/relationships/hyperlink" Target="mailto:ssundberg@moorheadschools.org" TargetMode="External"/><Relationship Id="rId22" Type="http://schemas.openxmlformats.org/officeDocument/2006/relationships/hyperlink" Target="mailto:lee.okerstrom@state.mn.us" TargetMode="External"/><Relationship Id="rId64" Type="http://schemas.openxmlformats.org/officeDocument/2006/relationships/hyperlink" Target="mailto:terence.montry@state.mn.us" TargetMode="External"/><Relationship Id="rId118" Type="http://schemas.openxmlformats.org/officeDocument/2006/relationships/hyperlink" Target="mailto:jennifer.snyder@state.mn.us" TargetMode="External"/><Relationship Id="rId325" Type="http://schemas.openxmlformats.org/officeDocument/2006/relationships/hyperlink" Target="mailto:larry.p.bateman@state.mn.us" TargetMode="External"/><Relationship Id="rId367" Type="http://schemas.openxmlformats.org/officeDocument/2006/relationships/hyperlink" Target="mailto:rperrotti@cmjts.org" TargetMode="External"/><Relationship Id="rId532" Type="http://schemas.openxmlformats.org/officeDocument/2006/relationships/hyperlink" Target="mailto:shawn.herhusky@state.mn.us" TargetMode="External"/><Relationship Id="rId574" Type="http://schemas.openxmlformats.org/officeDocument/2006/relationships/hyperlink" Target="mailto:Rebecca.hutchens@state.mn.us" TargetMode="External"/><Relationship Id="rId171" Type="http://schemas.openxmlformats.org/officeDocument/2006/relationships/hyperlink" Target="mailto:jill.pittelkow@co.dakota.mn.us" TargetMode="External"/><Relationship Id="rId227" Type="http://schemas.openxmlformats.org/officeDocument/2006/relationships/hyperlink" Target="mailto:Anthony.Poff@state.mn.us" TargetMode="External"/><Relationship Id="rId269" Type="http://schemas.openxmlformats.org/officeDocument/2006/relationships/hyperlink" Target="mailto:ladeen.schillinger@state.mn.us" TargetMode="External"/><Relationship Id="rId434" Type="http://schemas.openxmlformats.org/officeDocument/2006/relationships/hyperlink" Target="mailto:dwuornos@cmjts.org" TargetMode="External"/><Relationship Id="rId476" Type="http://schemas.openxmlformats.org/officeDocument/2006/relationships/hyperlink" Target="mailto:davids@rmcep.com" TargetMode="External"/><Relationship Id="rId641" Type="http://schemas.openxmlformats.org/officeDocument/2006/relationships/hyperlink" Target="mailto:efaris@swmnpic.org" TargetMode="External"/><Relationship Id="rId683" Type="http://schemas.openxmlformats.org/officeDocument/2006/relationships/hyperlink" Target="mailto:btollefson@fed.k12.mn.us" TargetMode="External"/><Relationship Id="rId33" Type="http://schemas.openxmlformats.org/officeDocument/2006/relationships/hyperlink" Target="mailto:lee.okerstrom@state.mn.us" TargetMode="External"/><Relationship Id="rId129" Type="http://schemas.openxmlformats.org/officeDocument/2006/relationships/hyperlink" Target="mailto:heather.grummons@state.mn.us" TargetMode="External"/><Relationship Id="rId280" Type="http://schemas.openxmlformats.org/officeDocument/2006/relationships/hyperlink" Target="mailto:timothy.trumbull@state.mn.us" TargetMode="External"/><Relationship Id="rId336" Type="http://schemas.openxmlformats.org/officeDocument/2006/relationships/hyperlink" Target="mailto:larry.p.bateman@state.mn.us" TargetMode="External"/><Relationship Id="rId501" Type="http://schemas.openxmlformats.org/officeDocument/2006/relationships/hyperlink" Target="mailto:JamaD@rmcep.com" TargetMode="External"/><Relationship Id="rId543" Type="http://schemas.openxmlformats.org/officeDocument/2006/relationships/hyperlink" Target="mailto:adesewa.adesiji@state.mn.us" TargetMode="External"/><Relationship Id="rId75" Type="http://schemas.openxmlformats.org/officeDocument/2006/relationships/hyperlink" Target="mailto:terence.montry@state.mn.us" TargetMode="External"/><Relationship Id="rId140" Type="http://schemas.openxmlformats.org/officeDocument/2006/relationships/hyperlink" Target="mailto:amy.berghorst@state.mn.us" TargetMode="External"/><Relationship Id="rId182" Type="http://schemas.openxmlformats.org/officeDocument/2006/relationships/hyperlink" Target="mailto:susan.dahl@state.mn.us" TargetMode="External"/><Relationship Id="rId378" Type="http://schemas.openxmlformats.org/officeDocument/2006/relationships/hyperlink" Target="mailto:jeremiah.olson@aeoa.org" TargetMode="External"/><Relationship Id="rId403" Type="http://schemas.openxmlformats.org/officeDocument/2006/relationships/hyperlink" Target="mailto:delaine.johnson@state.mn.us" TargetMode="External"/><Relationship Id="rId585" Type="http://schemas.openxmlformats.org/officeDocument/2006/relationships/hyperlink" Target="mailto:victoria.tiff@state.mn.us" TargetMode="External"/><Relationship Id="rId6" Type="http://schemas.openxmlformats.org/officeDocument/2006/relationships/hyperlink" Target="mailto:lee.okerstrom@state.mn.us" TargetMode="External"/><Relationship Id="rId238" Type="http://schemas.openxmlformats.org/officeDocument/2006/relationships/hyperlink" Target="mailto:rebecca.kaas@state.mn.us" TargetMode="External"/><Relationship Id="rId445" Type="http://schemas.openxmlformats.org/officeDocument/2006/relationships/hyperlink" Target="mailto:tom.reese@state.mn.us" TargetMode="External"/><Relationship Id="rId487" Type="http://schemas.openxmlformats.org/officeDocument/2006/relationships/hyperlink" Target="mailto:karens@rmcep.com" TargetMode="External"/><Relationship Id="rId610" Type="http://schemas.openxmlformats.org/officeDocument/2006/relationships/hyperlink" Target="mailto:amanda.voller@nemojt.org" TargetMode="External"/><Relationship Id="rId652" Type="http://schemas.openxmlformats.org/officeDocument/2006/relationships/hyperlink" Target="mailto:esmeralda.guzman@austin.k12.mn.us" TargetMode="External"/><Relationship Id="rId694" Type="http://schemas.openxmlformats.org/officeDocument/2006/relationships/hyperlink" Target="mailto:harmonyabe@isd622.org" TargetMode="External"/><Relationship Id="rId291" Type="http://schemas.openxmlformats.org/officeDocument/2006/relationships/hyperlink" Target="mailto:ladeen.schillinger@state.mn.us" TargetMode="External"/><Relationship Id="rId305" Type="http://schemas.openxmlformats.org/officeDocument/2006/relationships/hyperlink" Target="mailto:chet.bodin@state.mn.us" TargetMode="External"/><Relationship Id="rId347" Type="http://schemas.openxmlformats.org/officeDocument/2006/relationships/hyperlink" Target="mailto:tim.qualley@state.mn.us" TargetMode="External"/><Relationship Id="rId512" Type="http://schemas.openxmlformats.org/officeDocument/2006/relationships/hyperlink" Target="mailto:sheng.xiong@co.washington.mn.us" TargetMode="External"/><Relationship Id="rId44" Type="http://schemas.openxmlformats.org/officeDocument/2006/relationships/hyperlink" Target="mailto:lee.okerstrom@state.mn.us" TargetMode="External"/><Relationship Id="rId86" Type="http://schemas.openxmlformats.org/officeDocument/2006/relationships/hyperlink" Target="mailto:terence.montry@state.mn.us" TargetMode="External"/><Relationship Id="rId151" Type="http://schemas.openxmlformats.org/officeDocument/2006/relationships/hyperlink" Target="mailto:jessica.miller@state.mn.us" TargetMode="External"/><Relationship Id="rId389" Type="http://schemas.openxmlformats.org/officeDocument/2006/relationships/hyperlink" Target="mailto:karyn.berg@ramseycounty.us" TargetMode="External"/><Relationship Id="rId554" Type="http://schemas.openxmlformats.org/officeDocument/2006/relationships/hyperlink" Target="mailto:angela.plumbo@co.washington.mn.us" TargetMode="External"/><Relationship Id="rId596" Type="http://schemas.openxmlformats.org/officeDocument/2006/relationships/hyperlink" Target="mailto:patricia.buxengard@state.mn.us" TargetMode="External"/><Relationship Id="rId193" Type="http://schemas.openxmlformats.org/officeDocument/2006/relationships/hyperlink" Target="mailto:jill.pittelkow@co.dakota.mn.us" TargetMode="External"/><Relationship Id="rId207" Type="http://schemas.openxmlformats.org/officeDocument/2006/relationships/hyperlink" Target="mailto:ladeen.schillinger@state.mn.us" TargetMode="External"/><Relationship Id="rId249" Type="http://schemas.openxmlformats.org/officeDocument/2006/relationships/hyperlink" Target="mailto:jeffrey.dexter@state.mn.us" TargetMode="External"/><Relationship Id="rId414" Type="http://schemas.openxmlformats.org/officeDocument/2006/relationships/hyperlink" Target="mailto:Susan.welinski@state.mn.us" TargetMode="External"/><Relationship Id="rId456" Type="http://schemas.openxmlformats.org/officeDocument/2006/relationships/hyperlink" Target="mailto:larry.bateman@state.mn.us" TargetMode="External"/><Relationship Id="rId498" Type="http://schemas.openxmlformats.org/officeDocument/2006/relationships/hyperlink" Target="mailto:billiejog@rmcep.com" TargetMode="External"/><Relationship Id="rId621" Type="http://schemas.openxmlformats.org/officeDocument/2006/relationships/hyperlink" Target="mailto:samuel.kuehl@state.mn.us" TargetMode="External"/><Relationship Id="rId663" Type="http://schemas.openxmlformats.org/officeDocument/2006/relationships/hyperlink" Target="mailto:communityeducation@sowashco.org" TargetMode="External"/><Relationship Id="rId13" Type="http://schemas.openxmlformats.org/officeDocument/2006/relationships/hyperlink" Target="mailto:lee.okerstrom@state.mn.us" TargetMode="External"/><Relationship Id="rId109" Type="http://schemas.openxmlformats.org/officeDocument/2006/relationships/hyperlink" Target="mailto:ruth.burdick@state.mn.us" TargetMode="External"/><Relationship Id="rId260" Type="http://schemas.openxmlformats.org/officeDocument/2006/relationships/hyperlink" Target="mailto:joseph.green@state.mn.us" TargetMode="External"/><Relationship Id="rId316" Type="http://schemas.openxmlformats.org/officeDocument/2006/relationships/hyperlink" Target="mailto:janna.anderson@state.mn.us" TargetMode="External"/><Relationship Id="rId523" Type="http://schemas.openxmlformats.org/officeDocument/2006/relationships/hyperlink" Target="mailto:jessica.miller@state.mn.us" TargetMode="External"/><Relationship Id="rId55" Type="http://schemas.openxmlformats.org/officeDocument/2006/relationships/hyperlink" Target="mailto:terence.montry@state.mn.us" TargetMode="External"/><Relationship Id="rId97" Type="http://schemas.openxmlformats.org/officeDocument/2006/relationships/hyperlink" Target="mailto:terence.montry@state.mn.us" TargetMode="External"/><Relationship Id="rId120" Type="http://schemas.openxmlformats.org/officeDocument/2006/relationships/hyperlink" Target="mailto:brenda.mahoney@state.mn.us" TargetMode="External"/><Relationship Id="rId358" Type="http://schemas.openxmlformats.org/officeDocument/2006/relationships/hyperlink" Target="mailto:Marci.jasper@state.mn.us" TargetMode="External"/><Relationship Id="rId565" Type="http://schemas.openxmlformats.org/officeDocument/2006/relationships/hyperlink" Target="mailto:ilyas.ali@state.mn.us" TargetMode="External"/><Relationship Id="rId162" Type="http://schemas.openxmlformats.org/officeDocument/2006/relationships/hyperlink" Target="mailto:tom.reese@state.mn.us" TargetMode="External"/><Relationship Id="rId218" Type="http://schemas.openxmlformats.org/officeDocument/2006/relationships/hyperlink" Target="mailto:lee.okerstrom@state.mn.us" TargetMode="External"/><Relationship Id="rId425" Type="http://schemas.openxmlformats.org/officeDocument/2006/relationships/hyperlink" Target="mailto:mpresley@cmjts.org" TargetMode="External"/><Relationship Id="rId467" Type="http://schemas.openxmlformats.org/officeDocument/2006/relationships/hyperlink" Target="mailto:rachel.molenaar@ramseycounty.us" TargetMode="External"/><Relationship Id="rId632" Type="http://schemas.openxmlformats.org/officeDocument/2006/relationships/hyperlink" Target="mailto:cwessing@wdimn.org" TargetMode="External"/><Relationship Id="rId271" Type="http://schemas.openxmlformats.org/officeDocument/2006/relationships/hyperlink" Target="mailto:katherine.mcnair@state.mn.us" TargetMode="External"/><Relationship Id="rId674" Type="http://schemas.openxmlformats.org/officeDocument/2006/relationships/hyperlink" Target="mailto:terri.ferris@aeoa.org" TargetMode="External"/><Relationship Id="rId24" Type="http://schemas.openxmlformats.org/officeDocument/2006/relationships/hyperlink" Target="mailto:lee.okerstrom@state.mn.us" TargetMode="External"/><Relationship Id="rId66" Type="http://schemas.openxmlformats.org/officeDocument/2006/relationships/hyperlink" Target="mailto:terence.montry@state.mn.us" TargetMode="External"/><Relationship Id="rId131" Type="http://schemas.openxmlformats.org/officeDocument/2006/relationships/hyperlink" Target="mailto:jackie.bermel@state.mn.us" TargetMode="External"/><Relationship Id="rId327" Type="http://schemas.openxmlformats.org/officeDocument/2006/relationships/hyperlink" Target="mailto:larry.bateman@state.mn.us" TargetMode="External"/><Relationship Id="rId369" Type="http://schemas.openxmlformats.org/officeDocument/2006/relationships/hyperlink" Target="mailto:teri.dudley@nemojt.org" TargetMode="External"/><Relationship Id="rId534" Type="http://schemas.openxmlformats.org/officeDocument/2006/relationships/hyperlink" Target="mailto:chet.bodin@state.mn.us" TargetMode="External"/><Relationship Id="rId576" Type="http://schemas.openxmlformats.org/officeDocument/2006/relationships/hyperlink" Target="mailto:Tawana.Starks@state.mn.us" TargetMode="External"/><Relationship Id="rId173" Type="http://schemas.openxmlformats.org/officeDocument/2006/relationships/hyperlink" Target="mailto:nancy.rosemeier@state.mn.us" TargetMode="External"/><Relationship Id="rId229" Type="http://schemas.openxmlformats.org/officeDocument/2006/relationships/hyperlink" Target="mailto:Anthony.Poff@state.mn.us" TargetMode="External"/><Relationship Id="rId380" Type="http://schemas.openxmlformats.org/officeDocument/2006/relationships/hyperlink" Target="mailto:tara.helms@nemojt.org" TargetMode="External"/><Relationship Id="rId436" Type="http://schemas.openxmlformats.org/officeDocument/2006/relationships/hyperlink" Target="mailto:vgerhardson@cmjts.org" TargetMode="External"/><Relationship Id="rId601" Type="http://schemas.openxmlformats.org/officeDocument/2006/relationships/hyperlink" Target="mailto:Rhonda.rutford@state.mn.us" TargetMode="External"/><Relationship Id="rId643" Type="http://schemas.openxmlformats.org/officeDocument/2006/relationships/hyperlink" Target="mailto:tjones@swmnpic.org" TargetMode="External"/><Relationship Id="rId240" Type="http://schemas.openxmlformats.org/officeDocument/2006/relationships/hyperlink" Target="mailto:jane.kerntz@state.mn.us" TargetMode="External"/><Relationship Id="rId478" Type="http://schemas.openxmlformats.org/officeDocument/2006/relationships/hyperlink" Target="mailto:samanthaf@rmcep.com" TargetMode="External"/><Relationship Id="rId685" Type="http://schemas.openxmlformats.org/officeDocument/2006/relationships/hyperlink" Target="mailto:cohnstad@faribault.k12.mn.us" TargetMode="External"/><Relationship Id="rId35" Type="http://schemas.openxmlformats.org/officeDocument/2006/relationships/hyperlink" Target="mailto:lee.okerstrom@state.mn.us" TargetMode="External"/><Relationship Id="rId77" Type="http://schemas.openxmlformats.org/officeDocument/2006/relationships/hyperlink" Target="mailto:terence.montry@state.mn.us" TargetMode="External"/><Relationship Id="rId100" Type="http://schemas.openxmlformats.org/officeDocument/2006/relationships/hyperlink" Target="mailto:terence.montry@state.mn.us" TargetMode="External"/><Relationship Id="rId282" Type="http://schemas.openxmlformats.org/officeDocument/2006/relationships/hyperlink" Target="mailto:timothy.trumbull@state.mn.us" TargetMode="External"/><Relationship Id="rId338" Type="http://schemas.openxmlformats.org/officeDocument/2006/relationships/hyperlink" Target="mailto:nbunn@mnvac.org" TargetMode="External"/><Relationship Id="rId503" Type="http://schemas.openxmlformats.org/officeDocument/2006/relationships/hyperlink" Target="mailto:JamaD@rmcep.com" TargetMode="External"/><Relationship Id="rId545" Type="http://schemas.openxmlformats.org/officeDocument/2006/relationships/hyperlink" Target="mailto:shawn.herhusky@state.mn.us" TargetMode="External"/><Relationship Id="rId587" Type="http://schemas.openxmlformats.org/officeDocument/2006/relationships/hyperlink" Target="mailto:dlegarde@wdimn.org" TargetMode="External"/><Relationship Id="rId8" Type="http://schemas.openxmlformats.org/officeDocument/2006/relationships/hyperlink" Target="mailto:lee.okerstrom@state.mn.us" TargetMode="External"/><Relationship Id="rId142" Type="http://schemas.openxmlformats.org/officeDocument/2006/relationships/hyperlink" Target="mailto:lynette.rogers@state.mn.us" TargetMode="External"/><Relationship Id="rId184" Type="http://schemas.openxmlformats.org/officeDocument/2006/relationships/hyperlink" Target="mailto:virginia.becker@state.mn.us" TargetMode="External"/><Relationship Id="rId391" Type="http://schemas.openxmlformats.org/officeDocument/2006/relationships/hyperlink" Target="mailto:Brittany.tschida@state.mn.us" TargetMode="External"/><Relationship Id="rId405" Type="http://schemas.openxmlformats.org/officeDocument/2006/relationships/hyperlink" Target="mailto:Robin.Hakari@co.washington.mn.us" TargetMode="External"/><Relationship Id="rId447" Type="http://schemas.openxmlformats.org/officeDocument/2006/relationships/hyperlink" Target="mailto:cynthia.slater@aeoa.org" TargetMode="External"/><Relationship Id="rId612" Type="http://schemas.openxmlformats.org/officeDocument/2006/relationships/hyperlink" Target="mailto:clare.balow@nemojt.org" TargetMode="External"/><Relationship Id="rId251" Type="http://schemas.openxmlformats.org/officeDocument/2006/relationships/hyperlink" Target="mailto:shannon.sprouse@state.mn.us" TargetMode="External"/><Relationship Id="rId489" Type="http://schemas.openxmlformats.org/officeDocument/2006/relationships/hyperlink" Target="mailto:karens@rmcep.com" TargetMode="External"/><Relationship Id="rId654" Type="http://schemas.openxmlformats.org/officeDocument/2006/relationships/hyperlink" Target="mailto:info@metronorthabe.org" TargetMode="External"/><Relationship Id="rId696" Type="http://schemas.openxmlformats.org/officeDocument/2006/relationships/hyperlink" Target="mailto:mobenavidez@rochesterschools.org" TargetMode="External"/><Relationship Id="rId46" Type="http://schemas.openxmlformats.org/officeDocument/2006/relationships/hyperlink" Target="mailto:lee.okerstrom@state.mn.us" TargetMode="External"/><Relationship Id="rId293" Type="http://schemas.openxmlformats.org/officeDocument/2006/relationships/hyperlink" Target="mailto:ladeen.schillinger@state.mn.us" TargetMode="External"/><Relationship Id="rId307" Type="http://schemas.openxmlformats.org/officeDocument/2006/relationships/hyperlink" Target="mailto:carisa.hendrickson@state.mn.us" TargetMode="External"/><Relationship Id="rId349" Type="http://schemas.openxmlformats.org/officeDocument/2006/relationships/hyperlink" Target="mailto:tim.qualley@state.mn.us" TargetMode="External"/><Relationship Id="rId514" Type="http://schemas.openxmlformats.org/officeDocument/2006/relationships/hyperlink" Target="mailto:elizabeth.burger@co.washington.mn.us" TargetMode="External"/><Relationship Id="rId556" Type="http://schemas.openxmlformats.org/officeDocument/2006/relationships/hyperlink" Target="mailto:debra.cunningham@co.washington.mn.us" TargetMode="External"/><Relationship Id="rId88" Type="http://schemas.openxmlformats.org/officeDocument/2006/relationships/hyperlink" Target="mailto:terence.montry@state.mn.us" TargetMode="External"/><Relationship Id="rId111" Type="http://schemas.openxmlformats.org/officeDocument/2006/relationships/hyperlink" Target="mailto:debra.new@state.mn.us" TargetMode="External"/><Relationship Id="rId153" Type="http://schemas.openxmlformats.org/officeDocument/2006/relationships/hyperlink" Target="mailto:denise.myhrberg@state.mn.us" TargetMode="External"/><Relationship Id="rId195" Type="http://schemas.openxmlformats.org/officeDocument/2006/relationships/hyperlink" Target="mailto:roxane.herdt@state.mn.us" TargetMode="External"/><Relationship Id="rId209" Type="http://schemas.openxmlformats.org/officeDocument/2006/relationships/hyperlink" Target="mailto:Anthony.Klar@state.mn.us" TargetMode="External"/><Relationship Id="rId360" Type="http://schemas.openxmlformats.org/officeDocument/2006/relationships/hyperlink" Target="mailto:JamaD@rmcep.com" TargetMode="External"/><Relationship Id="rId416" Type="http://schemas.openxmlformats.org/officeDocument/2006/relationships/hyperlink" Target="mailto:mari.williams@state.mn.us" TargetMode="External"/><Relationship Id="rId598" Type="http://schemas.openxmlformats.org/officeDocument/2006/relationships/hyperlink" Target="mailto:autumn.herber@state.mn.us" TargetMode="External"/><Relationship Id="rId220" Type="http://schemas.openxmlformats.org/officeDocument/2006/relationships/hyperlink" Target="mailto:lee.okerstrom@state.mn.us" TargetMode="External"/><Relationship Id="rId458" Type="http://schemas.openxmlformats.org/officeDocument/2006/relationships/hyperlink" Target="mailto:Angie.Dahle@CSJobs.org" TargetMode="External"/><Relationship Id="rId623" Type="http://schemas.openxmlformats.org/officeDocument/2006/relationships/hyperlink" Target="mailto:tim.qualley@state.mn.us" TargetMode="External"/><Relationship Id="rId665" Type="http://schemas.openxmlformats.org/officeDocument/2006/relationships/hyperlink" Target="mailto:tpederson@nwservice.org" TargetMode="External"/><Relationship Id="rId15" Type="http://schemas.openxmlformats.org/officeDocument/2006/relationships/hyperlink" Target="mailto:lee.okerstrom@state.mn.us" TargetMode="External"/><Relationship Id="rId57" Type="http://schemas.openxmlformats.org/officeDocument/2006/relationships/hyperlink" Target="mailto:terence.montry@state.mn.us" TargetMode="External"/><Relationship Id="rId262" Type="http://schemas.openxmlformats.org/officeDocument/2006/relationships/hyperlink" Target="tel:320-406-9909" TargetMode="External"/><Relationship Id="rId318" Type="http://schemas.openxmlformats.org/officeDocument/2006/relationships/hyperlink" Target="mailto:aberger@intercountycc.org" TargetMode="External"/><Relationship Id="rId525" Type="http://schemas.openxmlformats.org/officeDocument/2006/relationships/hyperlink" Target="mailto:jessica.miller@state.mn.us" TargetMode="External"/><Relationship Id="rId567" Type="http://schemas.openxmlformats.org/officeDocument/2006/relationships/hyperlink" Target="mailto:katherine.mcnair@state.mn.us" TargetMode="External"/><Relationship Id="rId99" Type="http://schemas.openxmlformats.org/officeDocument/2006/relationships/hyperlink" Target="mailto:terence.montry@state.mn.us" TargetMode="External"/><Relationship Id="rId122" Type="http://schemas.openxmlformats.org/officeDocument/2006/relationships/hyperlink" Target="mailto:cynthia.j.johnson@state.mn.us" TargetMode="External"/><Relationship Id="rId164" Type="http://schemas.openxmlformats.org/officeDocument/2006/relationships/hyperlink" Target="mailto:todd.austin@hennepin.us" TargetMode="External"/><Relationship Id="rId371" Type="http://schemas.openxmlformats.org/officeDocument/2006/relationships/hyperlink" Target="mailto:KelleyN@rmcep.com" TargetMode="External"/><Relationship Id="rId427" Type="http://schemas.openxmlformats.org/officeDocument/2006/relationships/hyperlink" Target="mailto:mschroeder@cmjts.org" TargetMode="External"/><Relationship Id="rId469" Type="http://schemas.openxmlformats.org/officeDocument/2006/relationships/hyperlink" Target="mailto:Nancy.White@state.mn.us" TargetMode="External"/><Relationship Id="rId634" Type="http://schemas.openxmlformats.org/officeDocument/2006/relationships/hyperlink" Target="mailto:cwessing@wdimn.org" TargetMode="External"/><Relationship Id="rId676" Type="http://schemas.openxmlformats.org/officeDocument/2006/relationships/hyperlink" Target="mailto:jcarl@isd465.org" TargetMode="External"/><Relationship Id="rId26" Type="http://schemas.openxmlformats.org/officeDocument/2006/relationships/hyperlink" Target="mailto:lee.okerstrom@state.mn.us" TargetMode="External"/><Relationship Id="rId231" Type="http://schemas.openxmlformats.org/officeDocument/2006/relationships/hyperlink" Target="mailto:andrea.dunn@state.mn.us" TargetMode="External"/><Relationship Id="rId273" Type="http://schemas.openxmlformats.org/officeDocument/2006/relationships/hyperlink" Target="mailto:mark.mann@state.mn.us" TargetMode="External"/><Relationship Id="rId329" Type="http://schemas.openxmlformats.org/officeDocument/2006/relationships/hyperlink" Target="mailto:emily.churchill@state.mn" TargetMode="External"/><Relationship Id="rId480" Type="http://schemas.openxmlformats.org/officeDocument/2006/relationships/hyperlink" Target="mailto:samanthaf@rmcep.com" TargetMode="External"/><Relationship Id="rId536" Type="http://schemas.openxmlformats.org/officeDocument/2006/relationships/hyperlink" Target="mailto:chet.bodin@state.mn.us" TargetMode="External"/><Relationship Id="rId68" Type="http://schemas.openxmlformats.org/officeDocument/2006/relationships/hyperlink" Target="mailto:terence.montry@state.mn.us" TargetMode="External"/><Relationship Id="rId133" Type="http://schemas.openxmlformats.org/officeDocument/2006/relationships/hyperlink" Target="mailto:kristan.haffley@state.mn.us" TargetMode="External"/><Relationship Id="rId175" Type="http://schemas.openxmlformats.org/officeDocument/2006/relationships/hyperlink" Target="mailto:irene.connors@state.mn.us" TargetMode="External"/><Relationship Id="rId340" Type="http://schemas.openxmlformats.org/officeDocument/2006/relationships/hyperlink" Target="mailto:jessica.miller@state.mn.us" TargetMode="External"/><Relationship Id="rId578" Type="http://schemas.openxmlformats.org/officeDocument/2006/relationships/hyperlink" Target="mailto:smason@wdimn.org" TargetMode="External"/><Relationship Id="rId200" Type="http://schemas.openxmlformats.org/officeDocument/2006/relationships/hyperlink" Target="mailto:gina.shango@state.mn.us" TargetMode="External"/><Relationship Id="rId382" Type="http://schemas.openxmlformats.org/officeDocument/2006/relationships/hyperlink" Target="mailto:alysa.hackenmueller@nemojt.org&#160;&#160;" TargetMode="External"/><Relationship Id="rId438" Type="http://schemas.openxmlformats.org/officeDocument/2006/relationships/hyperlink" Target="mailto:della.ludwig@state.mn.us" TargetMode="External"/><Relationship Id="rId603" Type="http://schemas.openxmlformats.org/officeDocument/2006/relationships/hyperlink" Target="mailto:wendy.rue@nemojt.org" TargetMode="External"/><Relationship Id="rId645" Type="http://schemas.openxmlformats.org/officeDocument/2006/relationships/hyperlink" Target="mailto:tjones@swmnpic.org" TargetMode="External"/><Relationship Id="rId687" Type="http://schemas.openxmlformats.org/officeDocument/2006/relationships/hyperlink" Target="mailto:abe@isd77.org" TargetMode="External"/><Relationship Id="rId242" Type="http://schemas.openxmlformats.org/officeDocument/2006/relationships/hyperlink" Target="mailto:jane.kerntz@state.mn.us" TargetMode="External"/><Relationship Id="rId284" Type="http://schemas.openxmlformats.org/officeDocument/2006/relationships/hyperlink" Target="mailto:timothy.trumbull@state.mn.us" TargetMode="External"/><Relationship Id="rId491" Type="http://schemas.openxmlformats.org/officeDocument/2006/relationships/hyperlink" Target="mailto:arlycec@rmcep.com" TargetMode="External"/><Relationship Id="rId505" Type="http://schemas.openxmlformats.org/officeDocument/2006/relationships/hyperlink" Target="mailto:carol.foley@ramseycounty.us" TargetMode="External"/><Relationship Id="rId37" Type="http://schemas.openxmlformats.org/officeDocument/2006/relationships/hyperlink" Target="mailto:lee.okerstrom@state.mn.us" TargetMode="External"/><Relationship Id="rId79" Type="http://schemas.openxmlformats.org/officeDocument/2006/relationships/hyperlink" Target="mailto:terence.montry@state.mn.us" TargetMode="External"/><Relationship Id="rId102" Type="http://schemas.openxmlformats.org/officeDocument/2006/relationships/hyperlink" Target="mailto:serena.gardner@state.mn.us" TargetMode="External"/><Relationship Id="rId144" Type="http://schemas.openxmlformats.org/officeDocument/2006/relationships/hyperlink" Target="mailto:seada.mussa@state.mn.us" TargetMode="External"/><Relationship Id="rId547" Type="http://schemas.openxmlformats.org/officeDocument/2006/relationships/hyperlink" Target="mailto:Rhonda.rutford@state.mn.us" TargetMode="External"/><Relationship Id="rId589" Type="http://schemas.openxmlformats.org/officeDocument/2006/relationships/hyperlink" Target="mailto:dlegarde@wdimn.org" TargetMode="External"/><Relationship Id="rId90" Type="http://schemas.openxmlformats.org/officeDocument/2006/relationships/hyperlink" Target="mailto:terence.montry@state.mn.us" TargetMode="External"/><Relationship Id="rId186" Type="http://schemas.openxmlformats.org/officeDocument/2006/relationships/hyperlink" Target="mailto:jill.pittelkow@co.dakota.mn.us" TargetMode="External"/><Relationship Id="rId351" Type="http://schemas.openxmlformats.org/officeDocument/2006/relationships/hyperlink" Target="mailto:Amy.Mistic@co.beltrami.mn.us" TargetMode="External"/><Relationship Id="rId393" Type="http://schemas.openxmlformats.org/officeDocument/2006/relationships/hyperlink" Target="mailto:bonny.stechmann@state.mn.us" TargetMode="External"/><Relationship Id="rId407" Type="http://schemas.openxmlformats.org/officeDocument/2006/relationships/hyperlink" Target="mailto:Kelly.gerads@state.mn.us" TargetMode="External"/><Relationship Id="rId449" Type="http://schemas.openxmlformats.org/officeDocument/2006/relationships/hyperlink" Target="mailto:cwessing@wdimn.org" TargetMode="External"/><Relationship Id="rId614" Type="http://schemas.openxmlformats.org/officeDocument/2006/relationships/hyperlink" Target="mailto:teri.dudley@nemojt.org" TargetMode="External"/><Relationship Id="rId656" Type="http://schemas.openxmlformats.org/officeDocument/2006/relationships/hyperlink" Target="mailto:Jessica.cass@isd181.org" TargetMode="External"/><Relationship Id="rId211" Type="http://schemas.openxmlformats.org/officeDocument/2006/relationships/hyperlink" Target="mailto:shannon.sprouse@state.mn.us" TargetMode="External"/><Relationship Id="rId253" Type="http://schemas.openxmlformats.org/officeDocument/2006/relationships/hyperlink" Target="mailto:andrea.dunn@state.mn.us" TargetMode="External"/><Relationship Id="rId295" Type="http://schemas.openxmlformats.org/officeDocument/2006/relationships/hyperlink" Target="mailto:ladeen.schillinger@state.mn.us" TargetMode="External"/><Relationship Id="rId309" Type="http://schemas.openxmlformats.org/officeDocument/2006/relationships/hyperlink" Target="mailto:janderson@intercountycc.org" TargetMode="External"/><Relationship Id="rId460" Type="http://schemas.openxmlformats.org/officeDocument/2006/relationships/hyperlink" Target="mailto:marleen.lundberg@state.mn.us" TargetMode="External"/><Relationship Id="rId516" Type="http://schemas.openxmlformats.org/officeDocument/2006/relationships/hyperlink" Target="mailto:jcabrera@duluthmn.gov" TargetMode="External"/><Relationship Id="rId698" Type="http://schemas.openxmlformats.org/officeDocument/2006/relationships/printerSettings" Target="../printerSettings/printerSettings2.bin"/><Relationship Id="rId48" Type="http://schemas.openxmlformats.org/officeDocument/2006/relationships/hyperlink" Target="mailto:lee.okerstrom@state.mn.us" TargetMode="External"/><Relationship Id="rId113" Type="http://schemas.openxmlformats.org/officeDocument/2006/relationships/hyperlink" Target="mailto:nicholle.henneman@state.mn.us" TargetMode="External"/><Relationship Id="rId320" Type="http://schemas.openxmlformats.org/officeDocument/2006/relationships/hyperlink" Target="mailto:aberger@intercountycc.org" TargetMode="External"/><Relationship Id="rId558" Type="http://schemas.openxmlformats.org/officeDocument/2006/relationships/hyperlink" Target="mailto:vivien.fowler@co.washington.mn.us" TargetMode="External"/><Relationship Id="rId155" Type="http://schemas.openxmlformats.org/officeDocument/2006/relationships/hyperlink" Target="mailto:denise.myhrberg@state.mn.us" TargetMode="External"/><Relationship Id="rId197" Type="http://schemas.openxmlformats.org/officeDocument/2006/relationships/hyperlink" Target="mailto:Amanda.lee@state.mn.us" TargetMode="External"/><Relationship Id="rId362" Type="http://schemas.openxmlformats.org/officeDocument/2006/relationships/hyperlink" Target="mailto:shaun.morgan@state.mn.us" TargetMode="External"/><Relationship Id="rId418" Type="http://schemas.openxmlformats.org/officeDocument/2006/relationships/hyperlink" Target="mailto:tgilbertson@cmjts.org" TargetMode="External"/><Relationship Id="rId625" Type="http://schemas.openxmlformats.org/officeDocument/2006/relationships/hyperlink" Target="mailto:seada.mussa@state.mn.us" TargetMode="External"/><Relationship Id="rId222" Type="http://schemas.openxmlformats.org/officeDocument/2006/relationships/hyperlink" Target="mailto:lee.okerstrom@state.mn.us" TargetMode="External"/><Relationship Id="rId264" Type="http://schemas.openxmlformats.org/officeDocument/2006/relationships/hyperlink" Target="mailto:ladeen.schillinger@state.mn.us" TargetMode="External"/><Relationship Id="rId471" Type="http://schemas.openxmlformats.org/officeDocument/2006/relationships/hyperlink" Target="mailto:guy.brown@state.mn.us" TargetMode="External"/><Relationship Id="rId667" Type="http://schemas.openxmlformats.org/officeDocument/2006/relationships/hyperlink" Target="mailto:afish@detlakes.k12.mn.us" TargetMode="External"/><Relationship Id="rId17" Type="http://schemas.openxmlformats.org/officeDocument/2006/relationships/hyperlink" Target="mailto:lee.okerstrom@state.mn.us" TargetMode="External"/><Relationship Id="rId59" Type="http://schemas.openxmlformats.org/officeDocument/2006/relationships/hyperlink" Target="mailto:terence.montry@state.mn.us" TargetMode="External"/><Relationship Id="rId124" Type="http://schemas.openxmlformats.org/officeDocument/2006/relationships/hyperlink" Target="mailto:jill.rysdahl@state.mn.us" TargetMode="External"/><Relationship Id="rId527" Type="http://schemas.openxmlformats.org/officeDocument/2006/relationships/hyperlink" Target="mailto:adesewa.adesiji@state.mn.us" TargetMode="External"/><Relationship Id="rId569" Type="http://schemas.openxmlformats.org/officeDocument/2006/relationships/hyperlink" Target="mailto:rebecca.kaas@state.mn.us" TargetMode="External"/><Relationship Id="rId70" Type="http://schemas.openxmlformats.org/officeDocument/2006/relationships/hyperlink" Target="mailto:terence.montry@state.mn.us" TargetMode="External"/><Relationship Id="rId166" Type="http://schemas.openxmlformats.org/officeDocument/2006/relationships/hyperlink" Target="mailto:theresa.griffin@state.mn.us" TargetMode="External"/><Relationship Id="rId331" Type="http://schemas.openxmlformats.org/officeDocument/2006/relationships/hyperlink" Target="mailto:thested@mnvac.org" TargetMode="External"/><Relationship Id="rId373" Type="http://schemas.openxmlformats.org/officeDocument/2006/relationships/hyperlink" Target="mailto:bhill@duluthmn.gov" TargetMode="External"/><Relationship Id="rId429" Type="http://schemas.openxmlformats.org/officeDocument/2006/relationships/hyperlink" Target="mailto:tsibben@cmjts.org" TargetMode="External"/><Relationship Id="rId580" Type="http://schemas.openxmlformats.org/officeDocument/2006/relationships/hyperlink" Target="mailto:vkvale@wdimn.org" TargetMode="External"/><Relationship Id="rId636" Type="http://schemas.openxmlformats.org/officeDocument/2006/relationships/hyperlink" Target="mailto:efaris@swmnpic.org" TargetMode="External"/><Relationship Id="rId1" Type="http://schemas.openxmlformats.org/officeDocument/2006/relationships/hyperlink" Target="mailto:samuel.kuehl@state.mn.us" TargetMode="External"/><Relationship Id="rId233" Type="http://schemas.openxmlformats.org/officeDocument/2006/relationships/hyperlink" Target="mailto:stephen.kolcinski@state.mn.us" TargetMode="External"/><Relationship Id="rId440" Type="http://schemas.openxmlformats.org/officeDocument/2006/relationships/hyperlink" Target="mailto:della.ludwig@state.mn.us" TargetMode="External"/><Relationship Id="rId678" Type="http://schemas.openxmlformats.org/officeDocument/2006/relationships/hyperlink" Target="mailto:abe@isd77.org" TargetMode="External"/><Relationship Id="rId28" Type="http://schemas.openxmlformats.org/officeDocument/2006/relationships/hyperlink" Target="mailto:lee.okerstrom@state.mn.us" TargetMode="External"/><Relationship Id="rId275" Type="http://schemas.openxmlformats.org/officeDocument/2006/relationships/hyperlink" Target="mailto:mark.mann@state.mn.us" TargetMode="External"/><Relationship Id="rId300" Type="http://schemas.openxmlformats.org/officeDocument/2006/relationships/hyperlink" Target="mailto:Amanda.lee@state.mn.us" TargetMode="External"/><Relationship Id="rId482" Type="http://schemas.openxmlformats.org/officeDocument/2006/relationships/hyperlink" Target="mailto:Theresah@rmcep.com" TargetMode="External"/><Relationship Id="rId538" Type="http://schemas.openxmlformats.org/officeDocument/2006/relationships/hyperlink" Target="mailto:chet.bodin@state.mn.us" TargetMode="External"/><Relationship Id="rId81" Type="http://schemas.openxmlformats.org/officeDocument/2006/relationships/hyperlink" Target="mailto:terence.montry@state.mn.us" TargetMode="External"/><Relationship Id="rId135" Type="http://schemas.openxmlformats.org/officeDocument/2006/relationships/hyperlink" Target="mailto:karen.manion@state.mn.us" TargetMode="External"/><Relationship Id="rId177" Type="http://schemas.openxmlformats.org/officeDocument/2006/relationships/hyperlink" Target="mailto:tom.reese@state.mn.us" TargetMode="External"/><Relationship Id="rId342" Type="http://schemas.openxmlformats.org/officeDocument/2006/relationships/hyperlink" Target="mailto:sheila.demenge@state.mn.us" TargetMode="External"/><Relationship Id="rId384" Type="http://schemas.openxmlformats.org/officeDocument/2006/relationships/hyperlink" Target="mailto:samanthaf@rmcep.com" TargetMode="External"/><Relationship Id="rId591" Type="http://schemas.openxmlformats.org/officeDocument/2006/relationships/hyperlink" Target="mailto:victoria.tiff@state.mn.us" TargetMode="External"/><Relationship Id="rId605" Type="http://schemas.openxmlformats.org/officeDocument/2006/relationships/hyperlink" Target="mailto:carissa.ebnet@nemojt.org" TargetMode="External"/><Relationship Id="rId202" Type="http://schemas.openxmlformats.org/officeDocument/2006/relationships/hyperlink" Target="mailto:darlen.heiskary@state.mn.us" TargetMode="External"/><Relationship Id="rId244" Type="http://schemas.openxmlformats.org/officeDocument/2006/relationships/hyperlink" Target="mailto:josh.hessler@state.mn.us" TargetMode="External"/><Relationship Id="rId647" Type="http://schemas.openxmlformats.org/officeDocument/2006/relationships/hyperlink" Target="mailto:sdemuth@swmnpic.org" TargetMode="External"/><Relationship Id="rId689" Type="http://schemas.openxmlformats.org/officeDocument/2006/relationships/hyperlink" Target="mailto:abe@isd742.org" TargetMode="External"/><Relationship Id="rId39" Type="http://schemas.openxmlformats.org/officeDocument/2006/relationships/hyperlink" Target="mailto:lee.okerstrom@state.mn.us" TargetMode="External"/><Relationship Id="rId286" Type="http://schemas.openxmlformats.org/officeDocument/2006/relationships/hyperlink" Target="mailto:gregory.mertzig@state.mn.us" TargetMode="External"/><Relationship Id="rId451" Type="http://schemas.openxmlformats.org/officeDocument/2006/relationships/hyperlink" Target="mailto:lwojtowicz@cmjts.org" TargetMode="External"/><Relationship Id="rId493" Type="http://schemas.openxmlformats.org/officeDocument/2006/relationships/hyperlink" Target="mailto:arlycec@rmcep.com" TargetMode="External"/><Relationship Id="rId507" Type="http://schemas.openxmlformats.org/officeDocument/2006/relationships/hyperlink" Target="mailto:heather.isaacs@state.mn.us" TargetMode="External"/><Relationship Id="rId549" Type="http://schemas.openxmlformats.org/officeDocument/2006/relationships/hyperlink" Target="mailto:Nick.blotti@state.mn.us" TargetMode="External"/><Relationship Id="rId50" Type="http://schemas.openxmlformats.org/officeDocument/2006/relationships/hyperlink" Target="mailto:lee.okerstrom@state.mn.us" TargetMode="External"/><Relationship Id="rId104" Type="http://schemas.openxmlformats.org/officeDocument/2006/relationships/hyperlink" Target="mailto:brenda.naber@state.mn.us" TargetMode="External"/><Relationship Id="rId146" Type="http://schemas.openxmlformats.org/officeDocument/2006/relationships/hyperlink" Target="mailto:lee.okerstrom@state.mn.us" TargetMode="External"/><Relationship Id="rId188" Type="http://schemas.openxmlformats.org/officeDocument/2006/relationships/hyperlink" Target="mailto:theresa.griffin@state.mn.us" TargetMode="External"/><Relationship Id="rId311" Type="http://schemas.openxmlformats.org/officeDocument/2006/relationships/hyperlink" Target="mailto:janderson@intercountycc.org" TargetMode="External"/><Relationship Id="rId353" Type="http://schemas.openxmlformats.org/officeDocument/2006/relationships/hyperlink" Target="mailto:angele.hartell@state.mn.us" TargetMode="External"/><Relationship Id="rId395" Type="http://schemas.openxmlformats.org/officeDocument/2006/relationships/hyperlink" Target="mailto:BKaye@co.scott.mn.us" TargetMode="External"/><Relationship Id="rId409" Type="http://schemas.openxmlformats.org/officeDocument/2006/relationships/hyperlink" Target="mailto:Susan.welinski@state.mn.us" TargetMode="External"/><Relationship Id="rId560" Type="http://schemas.openxmlformats.org/officeDocument/2006/relationships/hyperlink" Target="mailto:heather.isaacs@state.mn.us" TargetMode="External"/><Relationship Id="rId92" Type="http://schemas.openxmlformats.org/officeDocument/2006/relationships/hyperlink" Target="mailto:terence.montry@state.mn.us" TargetMode="External"/><Relationship Id="rId213" Type="http://schemas.openxmlformats.org/officeDocument/2006/relationships/hyperlink" Target="mailto:shannon.sprouse@state.mn.us" TargetMode="External"/><Relationship Id="rId420" Type="http://schemas.openxmlformats.org/officeDocument/2006/relationships/hyperlink" Target="mailto:ekrueger@cmjts.org" TargetMode="External"/><Relationship Id="rId616" Type="http://schemas.openxmlformats.org/officeDocument/2006/relationships/hyperlink" Target="mailto:ginger.romosz@aeoa.org" TargetMode="External"/><Relationship Id="rId658" Type="http://schemas.openxmlformats.org/officeDocument/2006/relationships/hyperlink" Target="mailto:klinder@isd191.org" TargetMode="External"/><Relationship Id="rId255" Type="http://schemas.openxmlformats.org/officeDocument/2006/relationships/hyperlink" Target="mailto:andrea.dunn@state.mn.us" TargetMode="External"/><Relationship Id="rId297" Type="http://schemas.openxmlformats.org/officeDocument/2006/relationships/hyperlink" Target="mailto:lana.hogan@state.mn.us" TargetMode="External"/><Relationship Id="rId462" Type="http://schemas.openxmlformats.org/officeDocument/2006/relationships/hyperlink" Target="mailto:angela.plumbo@co.washington.mn.us" TargetMode="External"/><Relationship Id="rId518" Type="http://schemas.openxmlformats.org/officeDocument/2006/relationships/hyperlink" Target="mailto:dholleman@duluthmn.gov" TargetMode="External"/><Relationship Id="rId115" Type="http://schemas.openxmlformats.org/officeDocument/2006/relationships/hyperlink" Target="mailto:vicky.ethen@state.mn.us" TargetMode="External"/><Relationship Id="rId157" Type="http://schemas.openxmlformats.org/officeDocument/2006/relationships/hyperlink" Target="mailto:jessica.miller@state.mn.us" TargetMode="External"/><Relationship Id="rId322" Type="http://schemas.openxmlformats.org/officeDocument/2006/relationships/hyperlink" Target="mailto:jessica.bordun@state.mn.us" TargetMode="External"/><Relationship Id="rId364" Type="http://schemas.openxmlformats.org/officeDocument/2006/relationships/hyperlink" Target="mailto:mike.yanda@state.mn.us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areerforcemn.com/cottagegrove" TargetMode="External"/><Relationship Id="rId21" Type="http://schemas.openxmlformats.org/officeDocument/2006/relationships/hyperlink" Target="mailto:careerforce.chaska@state.mn.us" TargetMode="External"/><Relationship Id="rId34" Type="http://schemas.openxmlformats.org/officeDocument/2006/relationships/hyperlink" Target="http://www.careerforcemn.com/fairmont" TargetMode="External"/><Relationship Id="rId42" Type="http://schemas.openxmlformats.org/officeDocument/2006/relationships/hyperlink" Target="http://www.careerforcemn.com/" TargetMode="External"/><Relationship Id="rId47" Type="http://schemas.openxmlformats.org/officeDocument/2006/relationships/hyperlink" Target="http://www.careerforcemn.com/hutchinson" TargetMode="External"/><Relationship Id="rId50" Type="http://schemas.openxmlformats.org/officeDocument/2006/relationships/hyperlink" Target="mailto:careerforce.litchfield@state.mn.us" TargetMode="External"/><Relationship Id="rId55" Type="http://schemas.openxmlformats.org/officeDocument/2006/relationships/hyperlink" Target="http://www.careerforcemn.com/mankato" TargetMode="External"/><Relationship Id="rId63" Type="http://schemas.openxmlformats.org/officeDocument/2006/relationships/hyperlink" Target="http://www.careerforcemn.com/montevideo" TargetMode="External"/><Relationship Id="rId68" Type="http://schemas.openxmlformats.org/officeDocument/2006/relationships/hyperlink" Target="mailto:careerforce.mora@state.mn.us" TargetMode="External"/><Relationship Id="rId76" Type="http://schemas.openxmlformats.org/officeDocument/2006/relationships/hyperlink" Target="http://www.careerforcemn.com/rochester" TargetMode="External"/><Relationship Id="rId84" Type="http://schemas.openxmlformats.org/officeDocument/2006/relationships/hyperlink" Target="http://www.careerforcemn.com/shakopee" TargetMode="External"/><Relationship Id="rId89" Type="http://schemas.openxmlformats.org/officeDocument/2006/relationships/hyperlink" Target="mailto:careerforce.virginia@state.mn.us" TargetMode="External"/><Relationship Id="rId97" Type="http://schemas.openxmlformats.org/officeDocument/2006/relationships/hyperlink" Target="mailto:careerforce.winona@state.mn.us" TargetMode="External"/><Relationship Id="rId7" Type="http://schemas.openxmlformats.org/officeDocument/2006/relationships/hyperlink" Target="mailto:careerforce.bemidji@state.mn.us" TargetMode="External"/><Relationship Id="rId71" Type="http://schemas.openxmlformats.org/officeDocument/2006/relationships/hyperlink" Target="http://www.careerforcemn.com/newulm" TargetMode="External"/><Relationship Id="rId92" Type="http://schemas.openxmlformats.org/officeDocument/2006/relationships/hyperlink" Target="http://www.careerforcemn.com/wadena" TargetMode="External"/><Relationship Id="rId2" Type="http://schemas.openxmlformats.org/officeDocument/2006/relationships/hyperlink" Target="mailto:careerforce.albertlea@state.mn.us" TargetMode="External"/><Relationship Id="rId16" Type="http://schemas.openxmlformats.org/officeDocument/2006/relationships/hyperlink" Target="mailto:careerforce.burnsville@state.mn.us" TargetMode="External"/><Relationship Id="rId29" Type="http://schemas.openxmlformats.org/officeDocument/2006/relationships/hyperlink" Target="mailto:careerforce.detroitlakes@state.mn.us" TargetMode="External"/><Relationship Id="rId11" Type="http://schemas.openxmlformats.org/officeDocument/2006/relationships/hyperlink" Target="http://www.careerforcemn.com/bloomington" TargetMode="External"/><Relationship Id="rId24" Type="http://schemas.openxmlformats.org/officeDocument/2006/relationships/hyperlink" Target="http://www.careerforcemn.com/cloquet" TargetMode="External"/><Relationship Id="rId32" Type="http://schemas.openxmlformats.org/officeDocument/2006/relationships/hyperlink" Target="http://www.careerforcemn.com/duluth" TargetMode="External"/><Relationship Id="rId37" Type="http://schemas.openxmlformats.org/officeDocument/2006/relationships/hyperlink" Target="mailto:careerforce.fergusfalls@state.mn.us" TargetMode="External"/><Relationship Id="rId40" Type="http://schemas.openxmlformats.org/officeDocument/2006/relationships/hyperlink" Target="http://www.careerforcemn.com/forestlake" TargetMode="External"/><Relationship Id="rId45" Type="http://schemas.openxmlformats.org/officeDocument/2006/relationships/hyperlink" Target="http://www.careerforcemn.com/hibbing" TargetMode="External"/><Relationship Id="rId53" Type="http://schemas.openxmlformats.org/officeDocument/2006/relationships/hyperlink" Target="http://www.careerforcemn.com/littlefalls" TargetMode="External"/><Relationship Id="rId58" Type="http://schemas.openxmlformats.org/officeDocument/2006/relationships/hyperlink" Target="mailto:careerforce.minneapolisnorth@state.mn.us" TargetMode="External"/><Relationship Id="rId66" Type="http://schemas.openxmlformats.org/officeDocument/2006/relationships/hyperlink" Target="mailto:careerforce.moorhead@state.mn.us" TargetMode="External"/><Relationship Id="rId74" Type="http://schemas.openxmlformats.org/officeDocument/2006/relationships/hyperlink" Target="http://www.careerforcemn.com/redwing" TargetMode="External"/><Relationship Id="rId79" Type="http://schemas.openxmlformats.org/officeDocument/2006/relationships/hyperlink" Target="mailto:careerforce.saintcloud@state.mn.us" TargetMode="External"/><Relationship Id="rId87" Type="http://schemas.openxmlformats.org/officeDocument/2006/relationships/hyperlink" Target="mailto:careerforce.thiefriverfalls@state.mn.us" TargetMode="External"/><Relationship Id="rId102" Type="http://schemas.openxmlformats.org/officeDocument/2006/relationships/printerSettings" Target="../printerSettings/printerSettings3.bin"/><Relationship Id="rId5" Type="http://schemas.openxmlformats.org/officeDocument/2006/relationships/hyperlink" Target="http://www.careerforcemn.com/bemidji" TargetMode="External"/><Relationship Id="rId61" Type="http://schemas.openxmlformats.org/officeDocument/2006/relationships/hyperlink" Target="http://www.careerforcemn.com/minneapolissouth" TargetMode="External"/><Relationship Id="rId82" Type="http://schemas.openxmlformats.org/officeDocument/2006/relationships/hyperlink" Target="http://www.careerforcemn.com/saintpaul" TargetMode="External"/><Relationship Id="rId90" Type="http://schemas.openxmlformats.org/officeDocument/2006/relationships/hyperlink" Target="http://www.careerforcemn.com/virginia" TargetMode="External"/><Relationship Id="rId95" Type="http://schemas.openxmlformats.org/officeDocument/2006/relationships/hyperlink" Target="mailto:careerforce.willmar@state.mn.us" TargetMode="External"/><Relationship Id="rId19" Type="http://schemas.openxmlformats.org/officeDocument/2006/relationships/hyperlink" Target="http://www.careerforcemn.com/cambridge" TargetMode="External"/><Relationship Id="rId14" Type="http://schemas.openxmlformats.org/officeDocument/2006/relationships/hyperlink" Target="mailto:careerforce.brooklynpark@state.mn.us" TargetMode="External"/><Relationship Id="rId22" Type="http://schemas.openxmlformats.org/officeDocument/2006/relationships/hyperlink" Target="mailto:careerforce.@state.mn.us" TargetMode="External"/><Relationship Id="rId27" Type="http://schemas.openxmlformats.org/officeDocument/2006/relationships/hyperlink" Target="mailto:careerforce.crookston@state.mn.us" TargetMode="External"/><Relationship Id="rId30" Type="http://schemas.openxmlformats.org/officeDocument/2006/relationships/hyperlink" Target="http://www.careerforcemn.com/detroitlakes" TargetMode="External"/><Relationship Id="rId35" Type="http://schemas.openxmlformats.org/officeDocument/2006/relationships/hyperlink" Target="mailto:careerforce.faribault@state.mn.us" TargetMode="External"/><Relationship Id="rId43" Type="http://schemas.openxmlformats.org/officeDocument/2006/relationships/hyperlink" Target="http://www.careerforcemn.com/grandrapids" TargetMode="External"/><Relationship Id="rId48" Type="http://schemas.openxmlformats.org/officeDocument/2006/relationships/hyperlink" Target="mailto:careerforce.internationalfalls@state.mn.us" TargetMode="External"/><Relationship Id="rId56" Type="http://schemas.openxmlformats.org/officeDocument/2006/relationships/hyperlink" Target="mailto:careerforce.marshall@state.mn.us" TargetMode="External"/><Relationship Id="rId64" Type="http://schemas.openxmlformats.org/officeDocument/2006/relationships/hyperlink" Target="mailto:careerforce.monticello@state.mn.us" TargetMode="External"/><Relationship Id="rId69" Type="http://schemas.openxmlformats.org/officeDocument/2006/relationships/hyperlink" Target="http://www.careerforcemn.com/mora" TargetMode="External"/><Relationship Id="rId77" Type="http://schemas.openxmlformats.org/officeDocument/2006/relationships/hyperlink" Target="mailto:careerforce.roseau@state.mn.us" TargetMode="External"/><Relationship Id="rId100" Type="http://schemas.openxmlformats.org/officeDocument/2006/relationships/hyperlink" Target="http://www.careerforcemn.com/woodbury" TargetMode="External"/><Relationship Id="rId8" Type="http://schemas.openxmlformats.org/officeDocument/2006/relationships/hyperlink" Target="mailto:careerforce.blaine@state.mn.us" TargetMode="External"/><Relationship Id="rId51" Type="http://schemas.openxmlformats.org/officeDocument/2006/relationships/hyperlink" Target="http://www.careerforcemn.com/litchfield" TargetMode="External"/><Relationship Id="rId72" Type="http://schemas.openxmlformats.org/officeDocument/2006/relationships/hyperlink" Target="mailto:careerforce.northsaintpaul@state.mn.us" TargetMode="External"/><Relationship Id="rId80" Type="http://schemas.openxmlformats.org/officeDocument/2006/relationships/hyperlink" Target="http://www.careerforcemn.com/saintcloud" TargetMode="External"/><Relationship Id="rId85" Type="http://schemas.openxmlformats.org/officeDocument/2006/relationships/hyperlink" Target="mailto:careerforce.@state.mn.us" TargetMode="External"/><Relationship Id="rId93" Type="http://schemas.openxmlformats.org/officeDocument/2006/relationships/hyperlink" Target="mailto:careerforce.westsaintpaul@state.mn.us" TargetMode="External"/><Relationship Id="rId98" Type="http://schemas.openxmlformats.org/officeDocument/2006/relationships/hyperlink" Target="http://www.careerforcemn.com/winona" TargetMode="External"/><Relationship Id="rId3" Type="http://schemas.openxmlformats.org/officeDocument/2006/relationships/hyperlink" Target="http://www.careerforcemn.com/albertlea" TargetMode="External"/><Relationship Id="rId12" Type="http://schemas.openxmlformats.org/officeDocument/2006/relationships/hyperlink" Target="mailto:careerforce.brainerd@state.mn.us" TargetMode="External"/><Relationship Id="rId17" Type="http://schemas.openxmlformats.org/officeDocument/2006/relationships/hyperlink" Target="http://www.careerforcemn.com/burnsville" TargetMode="External"/><Relationship Id="rId25" Type="http://schemas.openxmlformats.org/officeDocument/2006/relationships/hyperlink" Target="mailto:careerforce.cottagegrove@state.mn.us" TargetMode="External"/><Relationship Id="rId33" Type="http://schemas.openxmlformats.org/officeDocument/2006/relationships/hyperlink" Target="mailto:careerforce.fairmont@state.mn.us" TargetMode="External"/><Relationship Id="rId38" Type="http://schemas.openxmlformats.org/officeDocument/2006/relationships/hyperlink" Target="http://www.careerforcemn.com/fergusfalls" TargetMode="External"/><Relationship Id="rId46" Type="http://schemas.openxmlformats.org/officeDocument/2006/relationships/hyperlink" Target="mailto:careerforce.hutchinson@state.mn.us" TargetMode="External"/><Relationship Id="rId59" Type="http://schemas.openxmlformats.org/officeDocument/2006/relationships/hyperlink" Target="http://www.careerforcemn.com/minneapolisnorth" TargetMode="External"/><Relationship Id="rId67" Type="http://schemas.openxmlformats.org/officeDocument/2006/relationships/hyperlink" Target="http://www.careerforcemn.com/moorhead" TargetMode="External"/><Relationship Id="rId20" Type="http://schemas.openxmlformats.org/officeDocument/2006/relationships/hyperlink" Target="http://www.careerforcemn.com/chaska" TargetMode="External"/><Relationship Id="rId41" Type="http://schemas.openxmlformats.org/officeDocument/2006/relationships/hyperlink" Target="mailto:careerforce.grandrapids@state.mn.us" TargetMode="External"/><Relationship Id="rId54" Type="http://schemas.openxmlformats.org/officeDocument/2006/relationships/hyperlink" Target="mailto:careerforce.mankato@state.mn.us" TargetMode="External"/><Relationship Id="rId62" Type="http://schemas.openxmlformats.org/officeDocument/2006/relationships/hyperlink" Target="mailto:careerforce.montevideo@state.mn.us" TargetMode="External"/><Relationship Id="rId70" Type="http://schemas.openxmlformats.org/officeDocument/2006/relationships/hyperlink" Target="mailto:careerforce.newulm@state.mn.us" TargetMode="External"/><Relationship Id="rId75" Type="http://schemas.openxmlformats.org/officeDocument/2006/relationships/hyperlink" Target="mailto:careerforce.rochester@state.mn.us" TargetMode="External"/><Relationship Id="rId83" Type="http://schemas.openxmlformats.org/officeDocument/2006/relationships/hyperlink" Target="mailto:careerforce.shakopee@state.mn.us" TargetMode="External"/><Relationship Id="rId88" Type="http://schemas.openxmlformats.org/officeDocument/2006/relationships/hyperlink" Target="http://www.careerforcemn.com/thiefriverfalls" TargetMode="External"/><Relationship Id="rId91" Type="http://schemas.openxmlformats.org/officeDocument/2006/relationships/hyperlink" Target="mailto:careerforce.wadena@state.mn.us" TargetMode="External"/><Relationship Id="rId96" Type="http://schemas.openxmlformats.org/officeDocument/2006/relationships/hyperlink" Target="http://www.careerforcemn.com/willmar" TargetMode="External"/><Relationship Id="rId1" Type="http://schemas.openxmlformats.org/officeDocument/2006/relationships/hyperlink" Target="mailto:careerforce.alexandria@state.mn.us" TargetMode="External"/><Relationship Id="rId6" Type="http://schemas.openxmlformats.org/officeDocument/2006/relationships/hyperlink" Target="http://www.careerforcemn.com/austin" TargetMode="External"/><Relationship Id="rId15" Type="http://schemas.openxmlformats.org/officeDocument/2006/relationships/hyperlink" Target="http://www.careerforcemn.com/brooklynpark" TargetMode="External"/><Relationship Id="rId23" Type="http://schemas.openxmlformats.org/officeDocument/2006/relationships/hyperlink" Target="mailto:careerforce.cloquet@state.mn.us" TargetMode="External"/><Relationship Id="rId28" Type="http://schemas.openxmlformats.org/officeDocument/2006/relationships/hyperlink" Target="http://www.careerforcemn.com/crookston" TargetMode="External"/><Relationship Id="rId36" Type="http://schemas.openxmlformats.org/officeDocument/2006/relationships/hyperlink" Target="http://www.careerforcemn.com/faribault" TargetMode="External"/><Relationship Id="rId49" Type="http://schemas.openxmlformats.org/officeDocument/2006/relationships/hyperlink" Target="http://www.careerforcemn.com/internationalfalls" TargetMode="External"/><Relationship Id="rId57" Type="http://schemas.openxmlformats.org/officeDocument/2006/relationships/hyperlink" Target="http://www.careerforcemn.com/marshall" TargetMode="External"/><Relationship Id="rId10" Type="http://schemas.openxmlformats.org/officeDocument/2006/relationships/hyperlink" Target="mailto:careerforce.bloomington@state.mn.us" TargetMode="External"/><Relationship Id="rId31" Type="http://schemas.openxmlformats.org/officeDocument/2006/relationships/hyperlink" Target="mailto:careerforce.duluth@state.mn.us" TargetMode="External"/><Relationship Id="rId44" Type="http://schemas.openxmlformats.org/officeDocument/2006/relationships/hyperlink" Target="mailto:careerforce.hibbing@state.mn.us" TargetMode="External"/><Relationship Id="rId52" Type="http://schemas.openxmlformats.org/officeDocument/2006/relationships/hyperlink" Target="mailto:careerforce.littlefalls@state.mn.us" TargetMode="External"/><Relationship Id="rId60" Type="http://schemas.openxmlformats.org/officeDocument/2006/relationships/hyperlink" Target="mailto:careerforce.minneapolissouth@state.mn.us" TargetMode="External"/><Relationship Id="rId65" Type="http://schemas.openxmlformats.org/officeDocument/2006/relationships/hyperlink" Target="http://www.careerforcemn.com/monticello" TargetMode="External"/><Relationship Id="rId73" Type="http://schemas.openxmlformats.org/officeDocument/2006/relationships/hyperlink" Target="mailto:careerforce.redwing@state.mn.us" TargetMode="External"/><Relationship Id="rId78" Type="http://schemas.openxmlformats.org/officeDocument/2006/relationships/hyperlink" Target="http://www.careerforcemn.com/roseau" TargetMode="External"/><Relationship Id="rId81" Type="http://schemas.openxmlformats.org/officeDocument/2006/relationships/hyperlink" Target="mailto:careerforce.saintpaul@state.mn.us" TargetMode="External"/><Relationship Id="rId86" Type="http://schemas.openxmlformats.org/officeDocument/2006/relationships/hyperlink" Target="http://www.careerforcemn.com/" TargetMode="External"/><Relationship Id="rId94" Type="http://schemas.openxmlformats.org/officeDocument/2006/relationships/hyperlink" Target="http://www.careerforcemn.com/westsaintpaul" TargetMode="External"/><Relationship Id="rId99" Type="http://schemas.openxmlformats.org/officeDocument/2006/relationships/hyperlink" Target="mailto:careerforce.woodbury@state.mn.us" TargetMode="External"/><Relationship Id="rId101" Type="http://schemas.openxmlformats.org/officeDocument/2006/relationships/hyperlink" Target="mailto:careerforce.worthington@state.mn.us" TargetMode="External"/><Relationship Id="rId4" Type="http://schemas.openxmlformats.org/officeDocument/2006/relationships/hyperlink" Target="mailto:careerforce.austin@state.mn.us" TargetMode="External"/><Relationship Id="rId9" Type="http://schemas.openxmlformats.org/officeDocument/2006/relationships/hyperlink" Target="http://www.careerforcemn.com/blaine" TargetMode="External"/><Relationship Id="rId13" Type="http://schemas.openxmlformats.org/officeDocument/2006/relationships/hyperlink" Target="http://www.careerforcemn.com/brainerd" TargetMode="External"/><Relationship Id="rId18" Type="http://schemas.openxmlformats.org/officeDocument/2006/relationships/hyperlink" Target="mailto:careerforce.cambridge@state.mn.us" TargetMode="External"/><Relationship Id="rId39" Type="http://schemas.openxmlformats.org/officeDocument/2006/relationships/hyperlink" Target="mailto:careerforce.forestlake@state.mn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0"/>
  <sheetViews>
    <sheetView zoomScale="112" zoomScaleNormal="112" workbookViewId="0">
      <selection activeCell="C7" sqref="C7:E7"/>
    </sheetView>
  </sheetViews>
  <sheetFormatPr defaultRowHeight="15" x14ac:dyDescent="0.25"/>
  <cols>
    <col min="1" max="1" width="2" customWidth="1"/>
    <col min="2" max="9" width="10.7109375" customWidth="1"/>
    <col min="10" max="10" width="2.5703125" customWidth="1"/>
  </cols>
  <sheetData>
    <row r="1" spans="2:9" ht="15" customHeight="1" x14ac:dyDescent="0.25"/>
    <row r="2" spans="2:9" ht="15" customHeight="1" x14ac:dyDescent="0.25">
      <c r="B2" s="1"/>
      <c r="C2" s="2"/>
      <c r="D2" s="2"/>
      <c r="E2" s="2"/>
      <c r="F2" s="2"/>
      <c r="G2" s="2"/>
      <c r="H2" s="2"/>
      <c r="I2" s="3"/>
    </row>
    <row r="3" spans="2:9" ht="15" customHeight="1" x14ac:dyDescent="0.25">
      <c r="B3" s="9"/>
      <c r="C3" s="7"/>
      <c r="D3" s="7"/>
      <c r="E3" s="7"/>
      <c r="F3" s="7"/>
      <c r="G3" s="7"/>
      <c r="H3" s="7"/>
      <c r="I3" s="8"/>
    </row>
    <row r="4" spans="2:9" ht="15" customHeight="1" x14ac:dyDescent="0.25">
      <c r="B4" s="9"/>
      <c r="C4" s="7"/>
      <c r="D4" s="7"/>
      <c r="E4" s="7"/>
      <c r="F4" s="7"/>
      <c r="G4" s="7"/>
      <c r="H4" s="7"/>
      <c r="I4" s="8"/>
    </row>
    <row r="5" spans="2:9" ht="15" customHeight="1" x14ac:dyDescent="0.25">
      <c r="B5" s="9"/>
      <c r="C5" s="7"/>
      <c r="D5" s="7"/>
      <c r="E5" s="7"/>
      <c r="F5" s="7"/>
      <c r="G5" s="7"/>
      <c r="H5" s="7"/>
      <c r="I5" s="8"/>
    </row>
    <row r="6" spans="2:9" ht="15" customHeight="1" x14ac:dyDescent="0.25">
      <c r="B6" s="9"/>
      <c r="C6" s="7"/>
      <c r="D6" s="7"/>
      <c r="E6" s="11"/>
      <c r="F6" s="7"/>
      <c r="G6" s="10"/>
      <c r="H6" s="10"/>
      <c r="I6" s="8"/>
    </row>
    <row r="7" spans="2:9" ht="15" customHeight="1" x14ac:dyDescent="0.25">
      <c r="B7" s="26" t="s">
        <v>168</v>
      </c>
      <c r="C7" s="86" t="s">
        <v>159</v>
      </c>
      <c r="D7" s="87"/>
      <c r="E7" s="88"/>
      <c r="F7" s="71" t="s">
        <v>227</v>
      </c>
      <c r="G7" s="72"/>
      <c r="H7" s="72"/>
      <c r="I7" s="73"/>
    </row>
    <row r="8" spans="2:9" x14ac:dyDescent="0.25">
      <c r="B8" s="27" t="s">
        <v>0</v>
      </c>
      <c r="C8" s="95" t="str">
        <f>VLOOKUP(C7,CFData!A2:G60,2,FALSE)</f>
        <v>1301 Highway 1 East</v>
      </c>
      <c r="D8" s="96"/>
      <c r="E8" s="97"/>
      <c r="F8" s="29" t="s">
        <v>2</v>
      </c>
      <c r="G8" s="98" t="str">
        <f>VLOOKUP(C7,CFData!A2:G60,5,FALSE)</f>
        <v>(218) 683-8060</v>
      </c>
      <c r="H8" s="99"/>
      <c r="I8" s="100"/>
    </row>
    <row r="9" spans="2:9" x14ac:dyDescent="0.25">
      <c r="B9" s="28" t="s">
        <v>9</v>
      </c>
      <c r="C9" s="92" t="str">
        <f>VLOOKUP(C7,CFData!A2:G60,3,FALSE)</f>
        <v xml:space="preserve">Thief River Falls, MN </v>
      </c>
      <c r="D9" s="93"/>
      <c r="E9" s="94"/>
      <c r="F9" s="29" t="s">
        <v>3</v>
      </c>
      <c r="G9" s="92" t="str">
        <f>VLOOKUP(C7,CFData!A2:G60,6,FALSE)</f>
        <v>careerforce.thiefriverfalls@state.mn.us</v>
      </c>
      <c r="H9" s="93"/>
      <c r="I9" s="94"/>
    </row>
    <row r="10" spans="2:9" x14ac:dyDescent="0.25">
      <c r="B10" s="27" t="s">
        <v>10</v>
      </c>
      <c r="C10" s="89" t="str">
        <f>VLOOKUP(C7,CFData!A2:G60,4,FALSE)</f>
        <v>Pennington County</v>
      </c>
      <c r="D10" s="90"/>
      <c r="E10" s="91"/>
      <c r="F10" s="30" t="s">
        <v>114</v>
      </c>
      <c r="G10" s="101" t="str">
        <f>VLOOKUP(C7,CFData!A2:G60,7,FALSE)</f>
        <v>www.careerforcemn.com/thiefriverfalls</v>
      </c>
      <c r="H10" s="101"/>
      <c r="I10" s="102"/>
    </row>
    <row r="11" spans="2:9" x14ac:dyDescent="0.25">
      <c r="B11" s="4"/>
      <c r="C11" s="7"/>
      <c r="D11" s="7"/>
      <c r="E11" s="7"/>
      <c r="F11" s="7"/>
      <c r="G11" s="7"/>
      <c r="H11" s="7"/>
      <c r="I11" s="8"/>
    </row>
    <row r="12" spans="2:9" x14ac:dyDescent="0.25">
      <c r="B12" s="83" t="str">
        <f>Contacts!B2</f>
        <v>Wagner-Peyser Career Services</v>
      </c>
      <c r="C12" s="84"/>
      <c r="D12" s="84"/>
      <c r="E12" s="84"/>
      <c r="F12" s="84"/>
      <c r="G12" s="84"/>
      <c r="H12" s="84"/>
      <c r="I12" s="85"/>
    </row>
    <row r="13" spans="2:9" x14ac:dyDescent="0.25">
      <c r="B13" s="12" t="s">
        <v>1</v>
      </c>
      <c r="C13" s="74" t="str">
        <f>VLOOKUP($C$7,Contacts!$A$4:$BO$61,2,FALSE)</f>
        <v>Carisa Hendrickson</v>
      </c>
      <c r="D13" s="75"/>
      <c r="E13" s="76"/>
      <c r="F13" s="12" t="s">
        <v>1</v>
      </c>
      <c r="G13" s="74" t="str">
        <f>VLOOKUP($C$7,Contacts!$A$4:$BO$61,5,FALSE)</f>
        <v>Janna Anderson</v>
      </c>
      <c r="H13" s="75"/>
      <c r="I13" s="76"/>
    </row>
    <row r="14" spans="2:9" s="24" customFormat="1" x14ac:dyDescent="0.25">
      <c r="B14" s="23" t="s">
        <v>2</v>
      </c>
      <c r="C14" s="77" t="str">
        <f>VLOOKUP($C$7,Contacts!$A$4:$BO$61,3,FALSE)</f>
        <v>218-683-8065</v>
      </c>
      <c r="D14" s="78"/>
      <c r="E14" s="79"/>
      <c r="F14" s="23" t="s">
        <v>2</v>
      </c>
      <c r="G14" s="77" t="str">
        <f>VLOOKUP($C$7,Contacts!$A$4:$BO$61,6,FALSE)</f>
        <v>218-683-8066</v>
      </c>
      <c r="H14" s="78"/>
      <c r="I14" s="79"/>
    </row>
    <row r="15" spans="2:9" x14ac:dyDescent="0.25">
      <c r="B15" s="13" t="s">
        <v>3</v>
      </c>
      <c r="C15" s="80" t="str">
        <f>VLOOKUP($C$7,Contacts!$A$4:$BO$61,4,FALSE)</f>
        <v>carisa.hendrickson@state.mn.us</v>
      </c>
      <c r="D15" s="81"/>
      <c r="E15" s="82"/>
      <c r="F15" s="13" t="s">
        <v>3</v>
      </c>
      <c r="G15" s="80" t="str">
        <f>VLOOKUP($C$7,Contacts!$A$4:$BO$61,7,FALSE)</f>
        <v/>
      </c>
      <c r="H15" s="81"/>
      <c r="I15" s="82"/>
    </row>
    <row r="16" spans="2:9" x14ac:dyDescent="0.25">
      <c r="B16" s="12" t="s">
        <v>1</v>
      </c>
      <c r="C16" s="74" t="str">
        <f>VLOOKUP($C$7,Contacts!$A$4:$BO$61,8,FALSE)</f>
        <v/>
      </c>
      <c r="D16" s="75"/>
      <c r="E16" s="76"/>
      <c r="F16" s="12" t="s">
        <v>1</v>
      </c>
      <c r="G16" s="74" t="str">
        <f>VLOOKUP($C$7,Contacts!$A$4:$BO$61,11,FALSE)</f>
        <v/>
      </c>
      <c r="H16" s="75"/>
      <c r="I16" s="76"/>
    </row>
    <row r="17" spans="2:9" s="24" customFormat="1" x14ac:dyDescent="0.25">
      <c r="B17" s="23" t="s">
        <v>2</v>
      </c>
      <c r="C17" s="77" t="str">
        <f>VLOOKUP($C$7,Contacts!$A$4:$BO$61,9,FALSE)</f>
        <v/>
      </c>
      <c r="D17" s="78"/>
      <c r="E17" s="79"/>
      <c r="F17" s="23" t="s">
        <v>2</v>
      </c>
      <c r="G17" s="77" t="str">
        <f>VLOOKUP($C$7,Contacts!$A$4:$BO$61,12,FALSE)</f>
        <v/>
      </c>
      <c r="H17" s="78"/>
      <c r="I17" s="79"/>
    </row>
    <row r="18" spans="2:9" x14ac:dyDescent="0.25">
      <c r="B18" s="13" t="s">
        <v>3</v>
      </c>
      <c r="C18" s="80" t="str">
        <f>VLOOKUP($C$7,Contacts!$A$4:$BO$61,10,FALSE)</f>
        <v/>
      </c>
      <c r="D18" s="81"/>
      <c r="E18" s="82"/>
      <c r="F18" s="13" t="s">
        <v>3</v>
      </c>
      <c r="G18" s="80" t="str">
        <f>VLOOKUP($C$7,Contacts!$A$4:$BO$61,13,FALSE)</f>
        <v/>
      </c>
      <c r="H18" s="81"/>
      <c r="I18" s="82"/>
    </row>
    <row r="19" spans="2:9" x14ac:dyDescent="0.25">
      <c r="B19" s="83" t="str">
        <f>Contacts!N2</f>
        <v>Veteran Services</v>
      </c>
      <c r="C19" s="84"/>
      <c r="D19" s="84"/>
      <c r="E19" s="84"/>
      <c r="F19" s="84" t="str">
        <f>Contacts!Q2</f>
        <v>Veteran Employer Services</v>
      </c>
      <c r="G19" s="84"/>
      <c r="H19" s="84"/>
      <c r="I19" s="85"/>
    </row>
    <row r="20" spans="2:9" x14ac:dyDescent="0.25">
      <c r="B20" s="12" t="s">
        <v>1</v>
      </c>
      <c r="C20" s="74" t="str">
        <f>VLOOKUP($C$7,Contacts!$A$4:$BO$61,14,FALSE)</f>
        <v>LaDeen Schillinger</v>
      </c>
      <c r="D20" s="75"/>
      <c r="E20" s="76"/>
      <c r="F20" s="12" t="s">
        <v>1</v>
      </c>
      <c r="G20" s="74" t="str">
        <f>VLOOKUP($C$7,Contacts!$A$4:$BO$61,17,FALSE)</f>
        <v>LaDeen Schillinger</v>
      </c>
      <c r="H20" s="75"/>
      <c r="I20" s="76"/>
    </row>
    <row r="21" spans="2:9" s="24" customFormat="1" x14ac:dyDescent="0.25">
      <c r="B21" s="23" t="s">
        <v>2</v>
      </c>
      <c r="C21" s="77">
        <f>VLOOKUP($C$7,Contacts!$A$4:$BO$61,15,FALSE)</f>
        <v>3203919278</v>
      </c>
      <c r="D21" s="78"/>
      <c r="E21" s="79"/>
      <c r="F21" s="23" t="s">
        <v>2</v>
      </c>
      <c r="G21" s="77" t="str">
        <f>VLOOKUP($C$7,Contacts!$A$4:$BO$61,18,FALSE)</f>
        <v>(320) 391-9278</v>
      </c>
      <c r="H21" s="78"/>
      <c r="I21" s="79"/>
    </row>
    <row r="22" spans="2:9" x14ac:dyDescent="0.25">
      <c r="B22" s="13" t="s">
        <v>3</v>
      </c>
      <c r="C22" s="80" t="str">
        <f>VLOOKUP($C$7,Contacts!$A$4:$BO$61,16,FALSE)</f>
        <v xml:space="preserve">ladeen.schillinger@state.mn.us </v>
      </c>
      <c r="D22" s="81"/>
      <c r="E22" s="82"/>
      <c r="F22" s="13" t="s">
        <v>3</v>
      </c>
      <c r="G22" s="80" t="str">
        <f>VLOOKUP($C$7,Contacts!$A$4:$BO$61,19,FALSE)</f>
        <v xml:space="preserve">ladeen.schillinger@state.mn.us </v>
      </c>
      <c r="H22" s="81"/>
      <c r="I22" s="82"/>
    </row>
    <row r="23" spans="2:9" x14ac:dyDescent="0.25">
      <c r="B23" s="83" t="str">
        <f>Contacts!T2</f>
        <v>Justice Involved Veterans</v>
      </c>
      <c r="C23" s="84"/>
      <c r="D23" s="84"/>
      <c r="E23" s="85"/>
      <c r="F23" s="83" t="str">
        <f>Contacts!W2</f>
        <v>Native American Veterans</v>
      </c>
      <c r="G23" s="84"/>
      <c r="H23" s="84"/>
      <c r="I23" s="85"/>
    </row>
    <row r="24" spans="2:9" x14ac:dyDescent="0.25">
      <c r="B24" s="12" t="s">
        <v>1</v>
      </c>
      <c r="C24" s="74" t="str">
        <f>VLOOKUP($C$7,Contacts!$A$4:$BO$61,20,FALSE)</f>
        <v>Lee Okerstrom</v>
      </c>
      <c r="D24" s="75"/>
      <c r="E24" s="76"/>
      <c r="F24" s="12" t="s">
        <v>1</v>
      </c>
      <c r="G24" s="74" t="str">
        <f>VLOOKUP($C$7,Contacts!$A$4:$BO$61,23,FALSE)</f>
        <v>Yogi Montry</v>
      </c>
      <c r="H24" s="75"/>
      <c r="I24" s="76"/>
    </row>
    <row r="25" spans="2:9" s="24" customFormat="1" x14ac:dyDescent="0.25">
      <c r="B25" s="23" t="s">
        <v>2</v>
      </c>
      <c r="C25" s="77" t="str">
        <f>VLOOKUP($C$7,Contacts!$A$4:$BO$61,21,FALSE)</f>
        <v>(651) 539-4161</v>
      </c>
      <c r="D25" s="78"/>
      <c r="E25" s="79"/>
      <c r="F25" s="23" t="s">
        <v>2</v>
      </c>
      <c r="G25" s="77">
        <f>VLOOKUP($C$7,Contacts!$A$4:$BO$61,24,FALSE)</f>
        <v>6515394159</v>
      </c>
      <c r="H25" s="78"/>
      <c r="I25" s="79"/>
    </row>
    <row r="26" spans="2:9" x14ac:dyDescent="0.25">
      <c r="B26" s="13" t="s">
        <v>3</v>
      </c>
      <c r="C26" s="80" t="str">
        <f>VLOOKUP($C$7,Contacts!$A$4:$BO$61,22,FALSE)</f>
        <v>lee.okerstrom@state.mn.us</v>
      </c>
      <c r="D26" s="81"/>
      <c r="E26" s="82"/>
      <c r="F26" s="13" t="s">
        <v>3</v>
      </c>
      <c r="G26" s="80" t="str">
        <f>VLOOKUP($C$7,Contacts!$A$4:$BO$61,25,FALSE)</f>
        <v>terence.montry@state.mn.us</v>
      </c>
      <c r="H26" s="81"/>
      <c r="I26" s="82"/>
    </row>
    <row r="27" spans="2:9" x14ac:dyDescent="0.25">
      <c r="B27" s="83" t="str">
        <f>Contacts!Z2</f>
        <v>Adult Services Programs</v>
      </c>
      <c r="C27" s="84"/>
      <c r="D27" s="84"/>
      <c r="E27" s="84"/>
      <c r="F27" s="84"/>
      <c r="G27" s="84"/>
      <c r="H27" s="84"/>
      <c r="I27" s="85"/>
    </row>
    <row r="28" spans="2:9" x14ac:dyDescent="0.25">
      <c r="B28" s="12" t="s">
        <v>1</v>
      </c>
      <c r="C28" s="74" t="str">
        <f>VLOOKUP($C$7,Contacts!$A$4:$BO$61,26,FALSE)</f>
        <v>Lorie Determan</v>
      </c>
      <c r="D28" s="75"/>
      <c r="E28" s="76"/>
      <c r="F28" s="13" t="s">
        <v>1</v>
      </c>
      <c r="G28" s="74" t="str">
        <f>VLOOKUP($C$7,Contacts!$A$4:$BO$61,29,FALSE)</f>
        <v>Jill Anderson</v>
      </c>
      <c r="H28" s="75"/>
      <c r="I28" s="76"/>
    </row>
    <row r="29" spans="2:9" s="24" customFormat="1" x14ac:dyDescent="0.25">
      <c r="B29" s="23" t="s">
        <v>2</v>
      </c>
      <c r="C29" s="77" t="str">
        <f>VLOOKUP($C$7,Contacts!$A$4:$BO$61,27,FALSE)</f>
        <v>218-683-8069</v>
      </c>
      <c r="D29" s="78"/>
      <c r="E29" s="79"/>
      <c r="F29" s="23" t="s">
        <v>2</v>
      </c>
      <c r="G29" s="77">
        <f>VLOOKUP($C$7,Contacts!$A$4:$BO$61,30,FALSE)</f>
        <v>2186838068</v>
      </c>
      <c r="H29" s="78"/>
      <c r="I29" s="79"/>
    </row>
    <row r="30" spans="2:9" x14ac:dyDescent="0.25">
      <c r="B30" s="13" t="s">
        <v>3</v>
      </c>
      <c r="C30" s="80" t="str">
        <f>VLOOKUP($C$7,Contacts!$A$4:$BO$61,28,FALSE)</f>
        <v>ldeterman@intercountycc.org</v>
      </c>
      <c r="D30" s="81"/>
      <c r="E30" s="82"/>
      <c r="F30" s="13" t="s">
        <v>3</v>
      </c>
      <c r="G30" s="80" t="str">
        <f>VLOOKUP($C$7,Contacts!$A$4:$BO$61,31,FALSE)</f>
        <v>janderson@intercountycc.org</v>
      </c>
      <c r="H30" s="81"/>
      <c r="I30" s="82"/>
    </row>
    <row r="31" spans="2:9" x14ac:dyDescent="0.25">
      <c r="B31" s="83" t="str">
        <f>Contacts!AF2</f>
        <v>Youth Services Programs</v>
      </c>
      <c r="C31" s="84"/>
      <c r="D31" s="84"/>
      <c r="E31" s="84"/>
      <c r="F31" s="84"/>
      <c r="G31" s="84"/>
      <c r="H31" s="84"/>
      <c r="I31" s="85"/>
    </row>
    <row r="32" spans="2:9" x14ac:dyDescent="0.25">
      <c r="B32" s="12" t="s">
        <v>1</v>
      </c>
      <c r="C32" s="74" t="str">
        <f>VLOOKUP($C$7,Contacts!$A$4:$BO$61,32,FALSE)</f>
        <v>Lorie Determan</v>
      </c>
      <c r="D32" s="75"/>
      <c r="E32" s="76"/>
      <c r="F32" s="12" t="s">
        <v>1</v>
      </c>
      <c r="G32" s="74" t="str">
        <f>VLOOKUP($C$7,Contacts!$A$4:$BO$61,35,FALSE)</f>
        <v>Jill Anderson</v>
      </c>
      <c r="H32" s="75"/>
      <c r="I32" s="76"/>
    </row>
    <row r="33" spans="2:9" s="24" customFormat="1" x14ac:dyDescent="0.25">
      <c r="B33" s="23" t="s">
        <v>2</v>
      </c>
      <c r="C33" s="77" t="str">
        <f>VLOOKUP($C$7,Contacts!$A$4:$BO$61,33,FALSE)</f>
        <v>218-683-8069</v>
      </c>
      <c r="D33" s="78"/>
      <c r="E33" s="79"/>
      <c r="F33" s="23" t="s">
        <v>2</v>
      </c>
      <c r="G33" s="77">
        <f>VLOOKUP($C$7,Contacts!$A$4:$BO$61,36,FALSE)</f>
        <v>2186838068</v>
      </c>
      <c r="H33" s="78"/>
      <c r="I33" s="79"/>
    </row>
    <row r="34" spans="2:9" x14ac:dyDescent="0.25">
      <c r="B34" s="13" t="s">
        <v>3</v>
      </c>
      <c r="C34" s="80" t="str">
        <f>VLOOKUP($C$7,Contacts!$A$4:$BO$61,34,FALSE)</f>
        <v>ldeterman@intercountycc.org</v>
      </c>
      <c r="D34" s="81"/>
      <c r="E34" s="82"/>
      <c r="F34" s="13" t="s">
        <v>3</v>
      </c>
      <c r="G34" s="80" t="str">
        <f>VLOOKUP($C$7,Contacts!$A$4:$BO$61,37,FALSE)</f>
        <v>janderson@intercountycc.org</v>
      </c>
      <c r="H34" s="81"/>
      <c r="I34" s="82"/>
    </row>
    <row r="35" spans="2:9" x14ac:dyDescent="0.25">
      <c r="B35" s="83" t="str">
        <f>Contacts!AL2</f>
        <v>Dislocated Worker Program</v>
      </c>
      <c r="C35" s="84"/>
      <c r="D35" s="84"/>
      <c r="E35" s="84"/>
      <c r="F35" s="84"/>
      <c r="G35" s="84"/>
      <c r="H35" s="84"/>
      <c r="I35" s="85"/>
    </row>
    <row r="36" spans="2:9" x14ac:dyDescent="0.25">
      <c r="B36" s="12" t="s">
        <v>1</v>
      </c>
      <c r="C36" s="74" t="str">
        <f>VLOOKUP($C$7,Contacts!$A$4:$BO$61,38,FALSE)</f>
        <v>Lorie Determan</v>
      </c>
      <c r="D36" s="75"/>
      <c r="E36" s="76"/>
      <c r="F36" s="12" t="s">
        <v>1</v>
      </c>
      <c r="G36" s="74" t="str">
        <f>VLOOKUP($C$7,Contacts!$A$4:$BO$61,41,FALSE)</f>
        <v>Jill Anderson</v>
      </c>
      <c r="H36" s="75"/>
      <c r="I36" s="76"/>
    </row>
    <row r="37" spans="2:9" s="24" customFormat="1" x14ac:dyDescent="0.25">
      <c r="B37" s="23" t="s">
        <v>2</v>
      </c>
      <c r="C37" s="77" t="str">
        <f>VLOOKUP($C$7,Contacts!$A$4:$BO$61,39,FALSE)</f>
        <v>218-683-8069</v>
      </c>
      <c r="D37" s="78"/>
      <c r="E37" s="79"/>
      <c r="F37" s="23" t="s">
        <v>2</v>
      </c>
      <c r="G37" s="77">
        <f>VLOOKUP($C$7,Contacts!$A$4:$BO$61,42,FALSE)</f>
        <v>2186838068</v>
      </c>
      <c r="H37" s="78"/>
      <c r="I37" s="79"/>
    </row>
    <row r="38" spans="2:9" x14ac:dyDescent="0.25">
      <c r="B38" s="13" t="s">
        <v>3</v>
      </c>
      <c r="C38" s="80" t="str">
        <f>VLOOKUP($C$7,Contacts!$A$4:$BO$61,40,FALSE)</f>
        <v>ldeterman@intercountycc.org</v>
      </c>
      <c r="D38" s="81"/>
      <c r="E38" s="82"/>
      <c r="F38" s="13" t="s">
        <v>3</v>
      </c>
      <c r="G38" s="80" t="str">
        <f>VLOOKUP($C$7,Contacts!$A$4:$BO$61,43,FALSE)</f>
        <v>janderson@intercountycc.org</v>
      </c>
      <c r="H38" s="81"/>
      <c r="I38" s="82"/>
    </row>
    <row r="39" spans="2:9" x14ac:dyDescent="0.25">
      <c r="B39" s="83" t="str">
        <f>Contacts!AR2</f>
        <v>Vocational Rehabilitation Services</v>
      </c>
      <c r="C39" s="84"/>
      <c r="D39" s="84"/>
      <c r="E39" s="84"/>
      <c r="F39" s="84"/>
      <c r="G39" s="84"/>
      <c r="H39" s="84"/>
      <c r="I39" s="85"/>
    </row>
    <row r="40" spans="2:9" x14ac:dyDescent="0.25">
      <c r="B40" s="12" t="s">
        <v>1</v>
      </c>
      <c r="C40" s="74" t="str">
        <f>VLOOKUP($C$7,Contacts!$A$4:$BO$61,44,FALSE)</f>
        <v>Linda I Larson</v>
      </c>
      <c r="D40" s="75"/>
      <c r="E40" s="76"/>
      <c r="F40" s="12" t="s">
        <v>1</v>
      </c>
      <c r="G40" s="74" t="str">
        <f>VLOOKUP($C$7,Contacts!$A$4:$BO$61,47,FALSE)</f>
        <v/>
      </c>
      <c r="H40" s="75"/>
      <c r="I40" s="76"/>
    </row>
    <row r="41" spans="2:9" s="24" customFormat="1" x14ac:dyDescent="0.25">
      <c r="B41" s="23" t="s">
        <v>2</v>
      </c>
      <c r="C41" s="77" t="str">
        <f>VLOOKUP($C$7,Contacts!$A$4:$BO$61,45,FALSE)</f>
        <v>218-683-8073</v>
      </c>
      <c r="D41" s="78"/>
      <c r="E41" s="79"/>
      <c r="F41" s="23" t="s">
        <v>2</v>
      </c>
      <c r="G41" s="77" t="str">
        <f>VLOOKUP($C$7,Contacts!$A$4:$BO$61,48,FALSE)</f>
        <v/>
      </c>
      <c r="H41" s="78"/>
      <c r="I41" s="79"/>
    </row>
    <row r="42" spans="2:9" x14ac:dyDescent="0.25">
      <c r="B42" s="13" t="s">
        <v>3</v>
      </c>
      <c r="C42" s="80" t="str">
        <f>VLOOKUP($C$7,Contacts!$A$4:$BO$61,46,FALSE)</f>
        <v>linda.i.larson@state.mn.us</v>
      </c>
      <c r="D42" s="81"/>
      <c r="E42" s="82"/>
      <c r="F42" s="13" t="s">
        <v>3</v>
      </c>
      <c r="G42" s="80" t="str">
        <f>VLOOKUP($C$7,Contacts!$A$4:$BO$61,49,FALSE)</f>
        <v/>
      </c>
      <c r="H42" s="81"/>
      <c r="I42" s="82"/>
    </row>
    <row r="43" spans="2:9" x14ac:dyDescent="0.25">
      <c r="B43" s="12" t="s">
        <v>1</v>
      </c>
      <c r="C43" s="74" t="str">
        <f>VLOOKUP($C$7,Contacts!$A$4:$BO$61,50,FALSE)</f>
        <v/>
      </c>
      <c r="D43" s="75"/>
      <c r="E43" s="76"/>
      <c r="F43" s="12" t="s">
        <v>1</v>
      </c>
      <c r="G43" s="74" t="str">
        <f>VLOOKUP($C$7,Contacts!$A$4:$BO$61,53,FALSE)</f>
        <v/>
      </c>
      <c r="H43" s="75"/>
      <c r="I43" s="76"/>
    </row>
    <row r="44" spans="2:9" s="24" customFormat="1" x14ac:dyDescent="0.25">
      <c r="B44" s="23" t="s">
        <v>2</v>
      </c>
      <c r="C44" s="77" t="str">
        <f>VLOOKUP($C$7,Contacts!$A$4:$BO$61,51,FALSE)</f>
        <v/>
      </c>
      <c r="D44" s="78"/>
      <c r="E44" s="79"/>
      <c r="F44" s="23" t="s">
        <v>2</v>
      </c>
      <c r="G44" s="77" t="str">
        <f>VLOOKUP($C$7,Contacts!$A$4:$BO$61,54,FALSE)</f>
        <v/>
      </c>
      <c r="H44" s="78"/>
      <c r="I44" s="79"/>
    </row>
    <row r="45" spans="2:9" x14ac:dyDescent="0.25">
      <c r="B45" s="13" t="s">
        <v>3</v>
      </c>
      <c r="C45" s="80" t="str">
        <f>VLOOKUP($C$7,Contacts!$A$4:$BO$61,52,FALSE)</f>
        <v/>
      </c>
      <c r="D45" s="81"/>
      <c r="E45" s="82"/>
      <c r="F45" s="13" t="s">
        <v>3</v>
      </c>
      <c r="G45" s="80" t="str">
        <f>VLOOKUP($C$7,Contacts!$A$4:$BO$61,55,FALSE)</f>
        <v/>
      </c>
      <c r="H45" s="81"/>
      <c r="I45" s="82"/>
    </row>
    <row r="46" spans="2:9" x14ac:dyDescent="0.25">
      <c r="B46" s="83" t="str">
        <f>Contacts!BD2</f>
        <v>Workforce Strategy Consultants</v>
      </c>
      <c r="C46" s="84"/>
      <c r="D46" s="84"/>
      <c r="E46" s="84"/>
      <c r="F46" s="84"/>
      <c r="G46" s="84"/>
      <c r="H46" s="84"/>
      <c r="I46" s="85"/>
    </row>
    <row r="47" spans="2:9" x14ac:dyDescent="0.25">
      <c r="B47" s="12" t="s">
        <v>1</v>
      </c>
      <c r="C47" s="74" t="str">
        <f>VLOOKUP($C$7,Contacts!$A$4:$BO$61,56,FALSE)</f>
        <v>Chet Bodin</v>
      </c>
      <c r="D47" s="75"/>
      <c r="E47" s="76"/>
      <c r="F47" s="12" t="s">
        <v>1</v>
      </c>
      <c r="G47" s="74" t="str">
        <f>VLOOKUP($C$7,Contacts!$A$4:$BO$61,59,FALSE)</f>
        <v/>
      </c>
      <c r="H47" s="75"/>
      <c r="I47" s="76"/>
    </row>
    <row r="48" spans="2:9" s="24" customFormat="1" x14ac:dyDescent="0.25">
      <c r="B48" s="23" t="s">
        <v>2</v>
      </c>
      <c r="C48" s="77" t="str">
        <f>VLOOKUP($C$7,Contacts!$A$4:$BO$61,57,FALSE)</f>
        <v>218-232-0022</v>
      </c>
      <c r="D48" s="78"/>
      <c r="E48" s="79"/>
      <c r="F48" s="23" t="s">
        <v>2</v>
      </c>
      <c r="G48" s="77" t="str">
        <f>VLOOKUP($C$7,Contacts!$A$4:$BO$61,60,FALSE)</f>
        <v/>
      </c>
      <c r="H48" s="78"/>
      <c r="I48" s="79"/>
    </row>
    <row r="49" spans="2:9" x14ac:dyDescent="0.25">
      <c r="B49" s="13" t="s">
        <v>3</v>
      </c>
      <c r="C49" s="80" t="str">
        <f>VLOOKUP($C$7,Contacts!$A$4:$BO$61,58,FALSE)</f>
        <v xml:space="preserve">chet.bodin@state.mn.us </v>
      </c>
      <c r="D49" s="81"/>
      <c r="E49" s="82"/>
      <c r="F49" s="13" t="s">
        <v>3</v>
      </c>
      <c r="G49" s="80" t="str">
        <f>VLOOKUP($C$7,Contacts!$A$4:$BO$61,61,FALSE)</f>
        <v/>
      </c>
      <c r="H49" s="81"/>
      <c r="I49" s="82"/>
    </row>
    <row r="50" spans="2:9" x14ac:dyDescent="0.25">
      <c r="B50" s="83" t="str">
        <f>Contacts!BJ2</f>
        <v>Employer Navigator</v>
      </c>
      <c r="C50" s="84"/>
      <c r="D50" s="84"/>
      <c r="E50" s="84"/>
      <c r="F50" s="84"/>
      <c r="G50" s="84"/>
      <c r="H50" s="84"/>
      <c r="I50" s="85"/>
    </row>
    <row r="51" spans="2:9" x14ac:dyDescent="0.25">
      <c r="B51" s="12" t="s">
        <v>1</v>
      </c>
      <c r="C51" s="74" t="str">
        <f>VLOOKUP($C$7,Contacts!$A$4:$CY$102,62,FALSE)</f>
        <v>Carisa Hendrickson</v>
      </c>
      <c r="D51" s="75"/>
      <c r="E51" s="76"/>
      <c r="F51" s="12" t="s">
        <v>1</v>
      </c>
      <c r="G51" s="74" t="str">
        <f>VLOOKUP($C$7,Contacts!$A$4:$CY$102,65,FALSE)</f>
        <v>Janna Anderson</v>
      </c>
      <c r="H51" s="75"/>
      <c r="I51" s="76"/>
    </row>
    <row r="52" spans="2:9" s="24" customFormat="1" x14ac:dyDescent="0.25">
      <c r="B52" s="23" t="s">
        <v>2</v>
      </c>
      <c r="C52" s="77" t="str">
        <f>VLOOKUP($C$7,Contacts!$A$4:$CY$102,63,FALSE)</f>
        <v>218-683-8065</v>
      </c>
      <c r="D52" s="78"/>
      <c r="E52" s="79"/>
      <c r="F52" s="23" t="s">
        <v>2</v>
      </c>
      <c r="G52" s="77" t="str">
        <f>VLOOKUP($C$7,Contacts!$A$4:$CY$102,66,FALSE)</f>
        <v>218-683-8066</v>
      </c>
      <c r="H52" s="78"/>
      <c r="I52" s="79"/>
    </row>
    <row r="53" spans="2:9" x14ac:dyDescent="0.25">
      <c r="B53" s="13" t="s">
        <v>3</v>
      </c>
      <c r="C53" s="80" t="str">
        <f>VLOOKUP($C$7,Contacts!$A$4:$CY$102,64,FALSE)</f>
        <v>carisa.hendrickson@state.mn.us</v>
      </c>
      <c r="D53" s="81"/>
      <c r="E53" s="82"/>
      <c r="F53" s="13" t="s">
        <v>3</v>
      </c>
      <c r="G53" s="80" t="str">
        <f>VLOOKUP($C$7,Contacts!$A$4:$CY$102,67,FALSE)</f>
        <v xml:space="preserve">janna.anderson@state.mn.us </v>
      </c>
      <c r="H53" s="81"/>
      <c r="I53" s="82"/>
    </row>
    <row r="54" spans="2:9" x14ac:dyDescent="0.25">
      <c r="B54" s="12" t="s">
        <v>1</v>
      </c>
      <c r="C54" s="74" t="str">
        <f>VLOOKUP($C$7,Contacts!$A$4:$CY$102,68,FALSE)</f>
        <v>Bonny Stechmann</v>
      </c>
      <c r="D54" s="75"/>
      <c r="E54" s="76"/>
      <c r="F54" s="12" t="s">
        <v>1</v>
      </c>
      <c r="G54" s="74" t="str">
        <f>VLOOKUP($C$7,Contacts!$A$4:$CY$102,71,FALSE)</f>
        <v>John Preuss</v>
      </c>
      <c r="H54" s="75"/>
      <c r="I54" s="76"/>
    </row>
    <row r="55" spans="2:9" s="24" customFormat="1" x14ac:dyDescent="0.25">
      <c r="B55" s="23" t="s">
        <v>2</v>
      </c>
      <c r="C55" s="77" t="str">
        <f>VLOOKUP($C$7,Contacts!$A$4:$CY$102,69,FALSE)</f>
        <v>218-683-8061</v>
      </c>
      <c r="D55" s="78"/>
      <c r="E55" s="79"/>
      <c r="F55" s="23" t="s">
        <v>2</v>
      </c>
      <c r="G55" s="77" t="str">
        <f>VLOOKUP($C$7,Contacts!$A$4:$CY$102,72,FALSE)</f>
        <v>218-796-5144 ext. 18</v>
      </c>
      <c r="H55" s="78"/>
      <c r="I55" s="79"/>
    </row>
    <row r="56" spans="2:9" x14ac:dyDescent="0.25">
      <c r="B56" s="13" t="s">
        <v>3</v>
      </c>
      <c r="C56" s="80" t="str">
        <f>VLOOKUP($C$7,Contacts!$A$4:$CY$102,70,FALSE)</f>
        <v>bonny.stechmann@state.mn.us</v>
      </c>
      <c r="D56" s="81"/>
      <c r="E56" s="82"/>
      <c r="F56" s="13" t="s">
        <v>3</v>
      </c>
      <c r="G56" s="80" t="str">
        <f>VLOOKUP($C$7,Contacts!$A$4:$CY$102,73,FALSE)</f>
        <v>jpreuss@intercountycc.org</v>
      </c>
      <c r="H56" s="81"/>
      <c r="I56" s="82"/>
    </row>
    <row r="57" spans="2:9" x14ac:dyDescent="0.25">
      <c r="B57" s="83" t="str">
        <f>Contacts!BV2</f>
        <v>Local Area Career Services</v>
      </c>
      <c r="C57" s="84"/>
      <c r="D57" s="84"/>
      <c r="E57" s="84"/>
      <c r="F57" s="84"/>
      <c r="G57" s="84"/>
      <c r="H57" s="84"/>
      <c r="I57" s="85"/>
    </row>
    <row r="58" spans="2:9" x14ac:dyDescent="0.25">
      <c r="B58" s="12" t="s">
        <v>1</v>
      </c>
      <c r="C58" s="74" t="str">
        <f>VLOOKUP($C$7,Contacts!$A$4:$CY$102,74,FALSE)</f>
        <v/>
      </c>
      <c r="D58" s="75"/>
      <c r="E58" s="76"/>
      <c r="F58" s="12" t="s">
        <v>1</v>
      </c>
      <c r="G58" s="74" t="str">
        <f>VLOOKUP($C$7,Contacts!$A$4:$CY$102,77,FALSE)</f>
        <v/>
      </c>
      <c r="H58" s="75"/>
      <c r="I58" s="76"/>
    </row>
    <row r="59" spans="2:9" s="24" customFormat="1" x14ac:dyDescent="0.25">
      <c r="B59" s="23" t="s">
        <v>2</v>
      </c>
      <c r="C59" s="77" t="str">
        <f>VLOOKUP($C$7,Contacts!$A$4:$CY$102,75,FALSE)</f>
        <v/>
      </c>
      <c r="D59" s="78"/>
      <c r="E59" s="79"/>
      <c r="F59" s="23" t="s">
        <v>2</v>
      </c>
      <c r="G59" s="77" t="str">
        <f>VLOOKUP($C$7,Contacts!$A$4:$CY$102,78,FALSE)</f>
        <v/>
      </c>
      <c r="H59" s="78"/>
      <c r="I59" s="79"/>
    </row>
    <row r="60" spans="2:9" x14ac:dyDescent="0.25">
      <c r="B60" s="13" t="s">
        <v>3</v>
      </c>
      <c r="C60" s="80" t="str">
        <f>VLOOKUP($C$7,Contacts!$A$4:$CY$102,76,FALSE)</f>
        <v/>
      </c>
      <c r="D60" s="81"/>
      <c r="E60" s="82"/>
      <c r="F60" s="13" t="s">
        <v>3</v>
      </c>
      <c r="G60" s="80" t="str">
        <f>VLOOKUP($C$7,Contacts!$A$4:$CY$102,79,FALSE)</f>
        <v/>
      </c>
      <c r="H60" s="81"/>
      <c r="I60" s="82"/>
    </row>
    <row r="61" spans="2:9" x14ac:dyDescent="0.25">
      <c r="B61" s="83" t="str">
        <f>Contacts!CB2</f>
        <v>Adult Basic Education</v>
      </c>
      <c r="C61" s="84"/>
      <c r="D61" s="84"/>
      <c r="E61" s="84"/>
      <c r="F61" s="84"/>
      <c r="G61" s="84"/>
      <c r="H61" s="84"/>
      <c r="I61" s="85"/>
    </row>
    <row r="62" spans="2:9" x14ac:dyDescent="0.25">
      <c r="B62" s="12" t="s">
        <v>1</v>
      </c>
      <c r="C62" s="74" t="str">
        <f>VLOOKUP($C$7,Contacts!$A$4:$CY$102,80,FALSE)</f>
        <v>Ann Dziengel</v>
      </c>
      <c r="D62" s="75"/>
      <c r="E62" s="76"/>
      <c r="F62" s="12" t="s">
        <v>1</v>
      </c>
      <c r="G62" s="74">
        <f>VLOOKUP($C$7,Contacts!$A$4:$CY$102,83,FALSE)</f>
        <v>0</v>
      </c>
      <c r="H62" s="75"/>
      <c r="I62" s="76"/>
    </row>
    <row r="63" spans="2:9" s="24" customFormat="1" x14ac:dyDescent="0.25">
      <c r="B63" s="23" t="s">
        <v>2</v>
      </c>
      <c r="C63" s="77" t="str">
        <f>VLOOKUP($C$7,Contacts!$A$4:$CY$102,81,FALSE)</f>
        <v>218-683-8764</v>
      </c>
      <c r="D63" s="78"/>
      <c r="E63" s="79"/>
      <c r="F63" s="23" t="s">
        <v>2</v>
      </c>
      <c r="G63" s="77" t="str">
        <f>VLOOKUP($C$7,Contacts!$A$4:$CY$102,84,FALSE)</f>
        <v/>
      </c>
      <c r="H63" s="78"/>
      <c r="I63" s="79"/>
    </row>
    <row r="64" spans="2:9" x14ac:dyDescent="0.25">
      <c r="B64" s="13" t="s">
        <v>3</v>
      </c>
      <c r="C64" s="80" t="str">
        <f>VLOOKUP($C$7,Contacts!$A$4:$CY$102,82,FALSE)</f>
        <v>adziengel@nwservice.org</v>
      </c>
      <c r="D64" s="81"/>
      <c r="E64" s="82"/>
      <c r="F64" s="13" t="s">
        <v>3</v>
      </c>
      <c r="G64" s="80" t="str">
        <f>VLOOKUP($C$7,Contacts!$A$4:$CY$102,85,FALSE)</f>
        <v/>
      </c>
      <c r="H64" s="81"/>
      <c r="I64" s="82"/>
    </row>
    <row r="65" spans="2:9" x14ac:dyDescent="0.25">
      <c r="B65" s="83" t="str">
        <f>Contacts!CH2</f>
        <v>Misc 2</v>
      </c>
      <c r="C65" s="84"/>
      <c r="D65" s="84"/>
      <c r="E65" s="84"/>
      <c r="F65" s="84"/>
      <c r="G65" s="84"/>
      <c r="H65" s="84"/>
      <c r="I65" s="85"/>
    </row>
    <row r="66" spans="2:9" x14ac:dyDescent="0.25">
      <c r="B66" s="12" t="s">
        <v>1</v>
      </c>
      <c r="C66" s="74" t="str">
        <f>VLOOKUP($C$7,Contacts!$A$4:$CY$102,86,FALSE)</f>
        <v/>
      </c>
      <c r="D66" s="75"/>
      <c r="E66" s="76"/>
      <c r="F66" s="12" t="s">
        <v>1</v>
      </c>
      <c r="G66" s="74" t="str">
        <f>VLOOKUP($C$7,Contacts!$A$4:$CY$102,89,FALSE)</f>
        <v/>
      </c>
      <c r="H66" s="75"/>
      <c r="I66" s="76"/>
    </row>
    <row r="67" spans="2:9" s="24" customFormat="1" x14ac:dyDescent="0.25">
      <c r="B67" s="23" t="s">
        <v>2</v>
      </c>
      <c r="C67" s="77" t="str">
        <f>VLOOKUP($C$7,Contacts!$A$4:$CY$102,87,FALSE)</f>
        <v/>
      </c>
      <c r="D67" s="78"/>
      <c r="E67" s="79"/>
      <c r="F67" s="23" t="s">
        <v>2</v>
      </c>
      <c r="G67" s="77" t="str">
        <f>VLOOKUP($C$7,Contacts!$A$4:$CY$102,90,FALSE)</f>
        <v/>
      </c>
      <c r="H67" s="78"/>
      <c r="I67" s="79"/>
    </row>
    <row r="68" spans="2:9" x14ac:dyDescent="0.25">
      <c r="B68" s="13" t="s">
        <v>3</v>
      </c>
      <c r="C68" s="80" t="str">
        <f>VLOOKUP($C$7,Contacts!$A$4:$CY$102,88,FALSE)</f>
        <v/>
      </c>
      <c r="D68" s="81"/>
      <c r="E68" s="82"/>
      <c r="F68" s="13" t="s">
        <v>3</v>
      </c>
      <c r="G68" s="80" t="str">
        <f>VLOOKUP($C$7,Contacts!$A$4:$CY$102,91,FALSE)</f>
        <v/>
      </c>
      <c r="H68" s="81"/>
      <c r="I68" s="82"/>
    </row>
    <row r="69" spans="2:9" x14ac:dyDescent="0.25">
      <c r="B69" s="83" t="str">
        <f>Contacts!CN2</f>
        <v>Misc 3</v>
      </c>
      <c r="C69" s="84"/>
      <c r="D69" s="84"/>
      <c r="E69" s="84"/>
      <c r="F69" s="84"/>
      <c r="G69" s="84"/>
      <c r="H69" s="84"/>
      <c r="I69" s="85"/>
    </row>
    <row r="70" spans="2:9" x14ac:dyDescent="0.25">
      <c r="B70" s="12" t="s">
        <v>1</v>
      </c>
      <c r="C70" s="74" t="str">
        <f>VLOOKUP($C$7,Contacts!$A$4:$CY$102,92,FALSE)</f>
        <v/>
      </c>
      <c r="D70" s="75"/>
      <c r="E70" s="76"/>
      <c r="F70" s="12" t="s">
        <v>1</v>
      </c>
      <c r="G70" s="74" t="str">
        <f>VLOOKUP($C$7,Contacts!$A$4:$CY$102,95,FALSE)</f>
        <v/>
      </c>
      <c r="H70" s="75"/>
      <c r="I70" s="76"/>
    </row>
    <row r="71" spans="2:9" s="24" customFormat="1" x14ac:dyDescent="0.25">
      <c r="B71" s="23" t="s">
        <v>2</v>
      </c>
      <c r="C71" s="77" t="str">
        <f>VLOOKUP($C$7,Contacts!$A$4:$CY$102,93,FALSE)</f>
        <v/>
      </c>
      <c r="D71" s="78"/>
      <c r="E71" s="79"/>
      <c r="F71" s="23" t="s">
        <v>2</v>
      </c>
      <c r="G71" s="77" t="str">
        <f>VLOOKUP($C$7,Contacts!$A$4:$CY$102,96,FALSE)</f>
        <v/>
      </c>
      <c r="H71" s="78"/>
      <c r="I71" s="79"/>
    </row>
    <row r="72" spans="2:9" x14ac:dyDescent="0.25">
      <c r="B72" s="13" t="s">
        <v>3</v>
      </c>
      <c r="C72" s="80" t="str">
        <f>VLOOKUP($C$7,Contacts!$A$4:$CY$102,94,FALSE)</f>
        <v/>
      </c>
      <c r="D72" s="81"/>
      <c r="E72" s="82"/>
      <c r="F72" s="13" t="s">
        <v>3</v>
      </c>
      <c r="G72" s="80" t="str">
        <f>VLOOKUP($C$7,Contacts!$A$4:$CY$102,97,FALSE)</f>
        <v/>
      </c>
      <c r="H72" s="81"/>
      <c r="I72" s="82"/>
    </row>
    <row r="73" spans="2:9" x14ac:dyDescent="0.25">
      <c r="B73" s="14"/>
      <c r="C73" s="14"/>
      <c r="D73" s="14"/>
      <c r="E73" s="14"/>
      <c r="F73" s="14"/>
      <c r="G73" s="14"/>
      <c r="H73" s="14"/>
      <c r="I73" s="14"/>
    </row>
    <row r="74" spans="2:9" x14ac:dyDescent="0.25">
      <c r="B74" s="14"/>
      <c r="C74" s="14"/>
      <c r="D74" s="14"/>
      <c r="E74" s="14"/>
      <c r="F74" s="14"/>
      <c r="G74" s="14"/>
      <c r="H74" s="14"/>
      <c r="I74" s="14"/>
    </row>
    <row r="75" spans="2:9" x14ac:dyDescent="0.25">
      <c r="B75" s="14"/>
      <c r="C75" s="14"/>
      <c r="D75" s="14"/>
      <c r="E75" s="14"/>
      <c r="F75" s="14"/>
      <c r="G75" s="14"/>
      <c r="H75" s="14"/>
      <c r="I75" s="14"/>
    </row>
    <row r="76" spans="2:9" x14ac:dyDescent="0.25">
      <c r="B76" s="14"/>
      <c r="C76" s="14"/>
      <c r="D76" s="14"/>
      <c r="E76" s="14"/>
      <c r="F76" s="14"/>
      <c r="G76" s="14"/>
      <c r="H76" s="14"/>
      <c r="I76" s="14"/>
    </row>
    <row r="77" spans="2:9" x14ac:dyDescent="0.25">
      <c r="B77" s="14"/>
      <c r="C77" s="14"/>
      <c r="D77" s="14"/>
      <c r="E77" s="14"/>
      <c r="F77" s="14"/>
      <c r="G77" s="14"/>
      <c r="H77" s="14"/>
      <c r="I77" s="14"/>
    </row>
    <row r="78" spans="2:9" x14ac:dyDescent="0.25">
      <c r="B78" s="14"/>
      <c r="C78" s="14"/>
      <c r="D78" s="14"/>
      <c r="E78" s="14"/>
      <c r="F78" s="14"/>
      <c r="G78" s="14"/>
      <c r="H78" s="14"/>
      <c r="I78" s="14"/>
    </row>
    <row r="79" spans="2:9" x14ac:dyDescent="0.25">
      <c r="B79" s="14"/>
      <c r="C79" s="14"/>
      <c r="D79" s="14"/>
      <c r="E79" s="14"/>
      <c r="F79" s="14"/>
      <c r="G79" s="14"/>
      <c r="H79" s="14"/>
      <c r="I79" s="14"/>
    </row>
    <row r="80" spans="2:9" x14ac:dyDescent="0.25">
      <c r="B80" s="14"/>
      <c r="C80" s="14"/>
      <c r="D80" s="14"/>
      <c r="E80" s="14"/>
      <c r="F80" s="14"/>
      <c r="G80" s="14"/>
      <c r="H80" s="14"/>
      <c r="I80" s="14"/>
    </row>
  </sheetData>
  <sheetProtection algorithmName="SHA-512" hashValue="dZpj0pUyAcSShVB1mYLf3V+bLW2OjrquPb4FXc0QMGscVfrguwafDj2WMMVsy7QfmWj3qHYd1telAkboJn5WBg==" saltValue="9CoDOUVkPK5co+/PKswQ6w==" spinCount="100000" sheet="1" selectLockedCells="1"/>
  <mergeCells count="119">
    <mergeCell ref="C70:E70"/>
    <mergeCell ref="G70:I70"/>
    <mergeCell ref="C71:E71"/>
    <mergeCell ref="G71:I71"/>
    <mergeCell ref="C72:E72"/>
    <mergeCell ref="G72:I72"/>
    <mergeCell ref="C67:E67"/>
    <mergeCell ref="G67:I67"/>
    <mergeCell ref="C68:E68"/>
    <mergeCell ref="G68:I68"/>
    <mergeCell ref="C64:E64"/>
    <mergeCell ref="G64:I64"/>
    <mergeCell ref="B69:I69"/>
    <mergeCell ref="C66:E66"/>
    <mergeCell ref="G66:I66"/>
    <mergeCell ref="B65:I65"/>
    <mergeCell ref="C62:E62"/>
    <mergeCell ref="G62:I62"/>
    <mergeCell ref="C63:E63"/>
    <mergeCell ref="G63:I63"/>
    <mergeCell ref="B61:I61"/>
    <mergeCell ref="C53:E53"/>
    <mergeCell ref="G53:I53"/>
    <mergeCell ref="B57:I57"/>
    <mergeCell ref="C54:E54"/>
    <mergeCell ref="G54:I54"/>
    <mergeCell ref="C49:E49"/>
    <mergeCell ref="G49:I49"/>
    <mergeCell ref="C51:E51"/>
    <mergeCell ref="G51:I51"/>
    <mergeCell ref="C52:E52"/>
    <mergeCell ref="G52:I52"/>
    <mergeCell ref="B50:I50"/>
    <mergeCell ref="C58:E58"/>
    <mergeCell ref="G58:I58"/>
    <mergeCell ref="C59:E59"/>
    <mergeCell ref="G59:I59"/>
    <mergeCell ref="C60:E60"/>
    <mergeCell ref="G60:I60"/>
    <mergeCell ref="C55:E55"/>
    <mergeCell ref="G55:I55"/>
    <mergeCell ref="C56:E56"/>
    <mergeCell ref="G56:I56"/>
    <mergeCell ref="C47:E47"/>
    <mergeCell ref="G47:I47"/>
    <mergeCell ref="C48:E48"/>
    <mergeCell ref="G48:I48"/>
    <mergeCell ref="C13:E13"/>
    <mergeCell ref="G13:I13"/>
    <mergeCell ref="C14:E14"/>
    <mergeCell ref="G14:I14"/>
    <mergeCell ref="C15:E15"/>
    <mergeCell ref="G15:I15"/>
    <mergeCell ref="C16:E16"/>
    <mergeCell ref="G16:I16"/>
    <mergeCell ref="C32:E32"/>
    <mergeCell ref="C33:E33"/>
    <mergeCell ref="C34:E34"/>
    <mergeCell ref="C38:E38"/>
    <mergeCell ref="G36:I36"/>
    <mergeCell ref="G37:I37"/>
    <mergeCell ref="G38:I38"/>
    <mergeCell ref="B39:I39"/>
    <mergeCell ref="B46:I46"/>
    <mergeCell ref="C40:E40"/>
    <mergeCell ref="G40:I40"/>
    <mergeCell ref="C41:E41"/>
    <mergeCell ref="C43:E43"/>
    <mergeCell ref="G43:I43"/>
    <mergeCell ref="C44:E44"/>
    <mergeCell ref="G44:I44"/>
    <mergeCell ref="C45:E45"/>
    <mergeCell ref="G45:I45"/>
    <mergeCell ref="B31:I31"/>
    <mergeCell ref="B35:I35"/>
    <mergeCell ref="G34:I34"/>
    <mergeCell ref="G41:I41"/>
    <mergeCell ref="C42:E42"/>
    <mergeCell ref="G42:I42"/>
    <mergeCell ref="C9:E9"/>
    <mergeCell ref="C8:E8"/>
    <mergeCell ref="C28:E28"/>
    <mergeCell ref="C29:E29"/>
    <mergeCell ref="C30:E30"/>
    <mergeCell ref="G28:I28"/>
    <mergeCell ref="G9:I9"/>
    <mergeCell ref="G8:I8"/>
    <mergeCell ref="G10:I10"/>
    <mergeCell ref="B12:I12"/>
    <mergeCell ref="C17:E17"/>
    <mergeCell ref="G17:I17"/>
    <mergeCell ref="C18:E18"/>
    <mergeCell ref="G18:I18"/>
    <mergeCell ref="B19:E19"/>
    <mergeCell ref="F19:I19"/>
    <mergeCell ref="F7:I7"/>
    <mergeCell ref="C36:E36"/>
    <mergeCell ref="C37:E37"/>
    <mergeCell ref="C24:E24"/>
    <mergeCell ref="G24:I24"/>
    <mergeCell ref="C25:E25"/>
    <mergeCell ref="G25:I25"/>
    <mergeCell ref="C26:E26"/>
    <mergeCell ref="G26:I26"/>
    <mergeCell ref="B23:E23"/>
    <mergeCell ref="F23:I23"/>
    <mergeCell ref="C20:E20"/>
    <mergeCell ref="G20:I20"/>
    <mergeCell ref="C21:E21"/>
    <mergeCell ref="G21:I21"/>
    <mergeCell ref="C22:E22"/>
    <mergeCell ref="G22:I22"/>
    <mergeCell ref="C7:E7"/>
    <mergeCell ref="C10:E10"/>
    <mergeCell ref="G29:I29"/>
    <mergeCell ref="G30:I30"/>
    <mergeCell ref="G32:I32"/>
    <mergeCell ref="G33:I33"/>
    <mergeCell ref="B27:I27"/>
  </mergeCells>
  <dataValidations count="1">
    <dataValidation type="list" allowBlank="1" showInputMessage="1" showErrorMessage="1" sqref="C7" xr:uid="{00000000-0002-0000-0000-000000000000}">
      <formula1>DropDown</formula1>
    </dataValidation>
  </dataValidations>
  <pageMargins left="0.7" right="0.7" top="0.75" bottom="0.75" header="0.3" footer="0.3"/>
  <pageSetup paperSize="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01"/>
  <sheetViews>
    <sheetView tabSelected="1" zoomScale="93" zoomScaleNormal="93" workbookViewId="0">
      <pane xSplit="1" ySplit="4" topLeftCell="AX5" activePane="bottomRight" state="frozen"/>
      <selection pane="topRight" activeCell="B1" sqref="B1"/>
      <selection pane="bottomLeft" activeCell="A3" sqref="A3"/>
      <selection pane="bottomRight" activeCell="CE53" sqref="CE53"/>
    </sheetView>
  </sheetViews>
  <sheetFormatPr defaultRowHeight="12.75" x14ac:dyDescent="0.2"/>
  <cols>
    <col min="1" max="1" width="31.7109375" style="17" bestFit="1" customWidth="1"/>
    <col min="2" max="2" width="9.140625" style="18"/>
    <col min="3" max="3" width="13.28515625" style="19" bestFit="1" customWidth="1"/>
    <col min="4" max="5" width="9.140625" style="18"/>
    <col min="6" max="6" width="11.7109375" style="19" bestFit="1" customWidth="1"/>
    <col min="7" max="8" width="9.140625" style="18"/>
    <col min="9" max="9" width="13.28515625" style="19" bestFit="1" customWidth="1"/>
    <col min="10" max="11" width="9.140625" style="18"/>
    <col min="12" max="12" width="11.7109375" style="19" bestFit="1" customWidth="1"/>
    <col min="13" max="14" width="9.140625" style="18"/>
    <col min="15" max="15" width="13.28515625" style="19" bestFit="1" customWidth="1"/>
    <col min="16" max="20" width="9.140625" style="18"/>
    <col min="21" max="21" width="11" style="18" bestFit="1" customWidth="1"/>
    <col min="22" max="23" width="9.140625" style="18"/>
    <col min="24" max="24" width="13.28515625" style="19" bestFit="1" customWidth="1"/>
    <col min="25" max="26" width="9.140625" style="18"/>
    <col min="27" max="27" width="13.28515625" style="19" bestFit="1" customWidth="1"/>
    <col min="28" max="29" width="9.140625" style="18"/>
    <col min="30" max="30" width="11.7109375" style="19" bestFit="1" customWidth="1"/>
    <col min="31" max="32" width="9.140625" style="18"/>
    <col min="33" max="33" width="13.28515625" style="19" bestFit="1" customWidth="1"/>
    <col min="34" max="35" width="9.140625" style="18"/>
    <col min="36" max="36" width="11.7109375" style="19" bestFit="1" customWidth="1"/>
    <col min="37" max="38" width="9.140625" style="18"/>
    <col min="39" max="39" width="13.28515625" style="19" bestFit="1" customWidth="1"/>
    <col min="40" max="41" width="9.140625" style="18"/>
    <col min="42" max="42" width="13.28515625" style="19" bestFit="1" customWidth="1"/>
    <col min="43" max="44" width="9.140625" style="18"/>
    <col min="45" max="45" width="9.140625" style="19"/>
    <col min="46" max="47" width="9.140625" style="18"/>
    <col min="48" max="48" width="9.140625" style="19"/>
    <col min="49" max="50" width="9.140625" style="18"/>
    <col min="51" max="51" width="13.28515625" style="19" bestFit="1" customWidth="1"/>
    <col min="52" max="53" width="9.140625" style="18"/>
    <col min="54" max="54" width="9.140625" style="19"/>
    <col min="55" max="56" width="9.140625" style="18"/>
    <col min="57" max="57" width="13.28515625" style="19" bestFit="1" customWidth="1"/>
    <col min="58" max="59" width="9.140625" style="18"/>
    <col min="60" max="60" width="9.140625" style="19"/>
    <col min="61" max="62" width="9.140625" style="18"/>
    <col min="63" max="63" width="13.28515625" style="19" bestFit="1" customWidth="1"/>
    <col min="64" max="65" width="9.140625" style="18"/>
    <col min="66" max="66" width="13.28515625" style="19" bestFit="1" customWidth="1"/>
    <col min="67" max="67" width="9.140625" style="18"/>
    <col min="68" max="68" width="9.140625" style="17"/>
    <col min="69" max="69" width="11" style="17" bestFit="1" customWidth="1"/>
    <col min="70" max="74" width="9.140625" style="17"/>
    <col min="75" max="75" width="11" style="17" bestFit="1" customWidth="1"/>
    <col min="76" max="16384" width="9.140625" style="17"/>
  </cols>
  <sheetData>
    <row r="1" spans="1:103" x14ac:dyDescent="0.2">
      <c r="B1" s="18">
        <v>2</v>
      </c>
      <c r="C1" s="18">
        <v>3</v>
      </c>
      <c r="D1" s="18">
        <v>4</v>
      </c>
      <c r="E1" s="18">
        <v>5</v>
      </c>
      <c r="F1" s="18">
        <v>6</v>
      </c>
      <c r="G1" s="18">
        <v>7</v>
      </c>
      <c r="H1" s="18">
        <v>8</v>
      </c>
      <c r="I1" s="18">
        <v>9</v>
      </c>
      <c r="J1" s="18">
        <v>10</v>
      </c>
      <c r="K1" s="18">
        <v>11</v>
      </c>
      <c r="L1" s="18">
        <v>12</v>
      </c>
      <c r="M1" s="18">
        <v>13</v>
      </c>
      <c r="N1" s="18">
        <v>14</v>
      </c>
      <c r="O1" s="18">
        <v>15</v>
      </c>
      <c r="P1" s="18">
        <v>16</v>
      </c>
      <c r="Q1" s="18">
        <v>17</v>
      </c>
      <c r="R1" s="18">
        <v>18</v>
      </c>
      <c r="S1" s="18">
        <v>19</v>
      </c>
      <c r="T1" s="18">
        <v>20</v>
      </c>
      <c r="U1" s="18">
        <v>21</v>
      </c>
      <c r="V1" s="18">
        <v>22</v>
      </c>
      <c r="W1" s="18">
        <v>23</v>
      </c>
      <c r="X1" s="18">
        <v>24</v>
      </c>
      <c r="Y1" s="18">
        <v>25</v>
      </c>
      <c r="Z1" s="18">
        <v>26</v>
      </c>
      <c r="AA1" s="18">
        <v>27</v>
      </c>
      <c r="AB1" s="18">
        <v>28</v>
      </c>
      <c r="AC1" s="18">
        <v>29</v>
      </c>
      <c r="AD1" s="18">
        <v>30</v>
      </c>
      <c r="AE1" s="18">
        <v>31</v>
      </c>
      <c r="AF1" s="18">
        <v>32</v>
      </c>
      <c r="AG1" s="18">
        <v>33</v>
      </c>
      <c r="AH1" s="18">
        <v>34</v>
      </c>
      <c r="AI1" s="18">
        <v>35</v>
      </c>
      <c r="AJ1" s="18">
        <v>36</v>
      </c>
      <c r="AK1" s="18">
        <v>37</v>
      </c>
      <c r="AL1" s="18">
        <v>38</v>
      </c>
      <c r="AM1" s="18">
        <v>39</v>
      </c>
      <c r="AN1" s="18">
        <v>40</v>
      </c>
      <c r="AO1" s="18">
        <v>41</v>
      </c>
      <c r="AP1" s="18">
        <v>42</v>
      </c>
      <c r="AQ1" s="18">
        <v>43</v>
      </c>
      <c r="AR1" s="18">
        <v>44</v>
      </c>
      <c r="AS1" s="18">
        <v>45</v>
      </c>
      <c r="AT1" s="18">
        <v>46</v>
      </c>
      <c r="AU1" s="18">
        <v>47</v>
      </c>
      <c r="AV1" s="18">
        <v>48</v>
      </c>
      <c r="AW1" s="18">
        <v>49</v>
      </c>
      <c r="AX1" s="18">
        <v>50</v>
      </c>
      <c r="AY1" s="18">
        <v>51</v>
      </c>
      <c r="AZ1" s="18">
        <v>52</v>
      </c>
      <c r="BA1" s="18">
        <v>53</v>
      </c>
      <c r="BB1" s="18">
        <v>54</v>
      </c>
      <c r="BC1" s="18">
        <v>55</v>
      </c>
      <c r="BD1" s="18">
        <v>56</v>
      </c>
      <c r="BE1" s="18">
        <v>57</v>
      </c>
      <c r="BF1" s="18">
        <v>58</v>
      </c>
      <c r="BG1" s="18">
        <v>59</v>
      </c>
      <c r="BH1" s="18">
        <v>60</v>
      </c>
      <c r="BI1" s="18">
        <v>61</v>
      </c>
      <c r="BJ1" s="18">
        <v>62</v>
      </c>
      <c r="BK1" s="18">
        <v>63</v>
      </c>
      <c r="BL1" s="18">
        <v>64</v>
      </c>
      <c r="BM1" s="18">
        <v>65</v>
      </c>
      <c r="BN1" s="18">
        <v>66</v>
      </c>
      <c r="BO1" s="18">
        <v>67</v>
      </c>
      <c r="BP1" s="18">
        <v>68</v>
      </c>
      <c r="BQ1" s="18">
        <v>69</v>
      </c>
      <c r="BR1" s="18">
        <v>70</v>
      </c>
      <c r="BS1" s="18">
        <v>71</v>
      </c>
      <c r="BT1" s="18">
        <v>72</v>
      </c>
      <c r="BU1" s="18">
        <v>73</v>
      </c>
      <c r="BV1" s="18">
        <v>74</v>
      </c>
      <c r="BW1" s="18">
        <v>75</v>
      </c>
      <c r="BX1" s="18">
        <v>76</v>
      </c>
      <c r="BY1" s="18">
        <v>77</v>
      </c>
      <c r="BZ1" s="18">
        <v>78</v>
      </c>
      <c r="CA1" s="18">
        <v>79</v>
      </c>
      <c r="CB1" s="18">
        <v>80</v>
      </c>
      <c r="CC1" s="18">
        <v>81</v>
      </c>
      <c r="CD1" s="18">
        <v>82</v>
      </c>
      <c r="CE1" s="18">
        <v>83</v>
      </c>
      <c r="CF1" s="18">
        <v>84</v>
      </c>
      <c r="CG1" s="18">
        <v>85</v>
      </c>
      <c r="CH1" s="18">
        <v>86</v>
      </c>
      <c r="CI1" s="18">
        <v>87</v>
      </c>
      <c r="CJ1" s="18">
        <v>88</v>
      </c>
      <c r="CK1" s="18">
        <v>89</v>
      </c>
      <c r="CL1" s="18">
        <v>90</v>
      </c>
      <c r="CM1" s="18">
        <v>91</v>
      </c>
      <c r="CN1" s="18">
        <v>92</v>
      </c>
      <c r="CO1" s="18">
        <v>93</v>
      </c>
      <c r="CP1" s="18">
        <v>94</v>
      </c>
      <c r="CQ1" s="18">
        <v>95</v>
      </c>
      <c r="CR1" s="18">
        <v>96</v>
      </c>
      <c r="CS1" s="18">
        <v>97</v>
      </c>
      <c r="CT1" s="18">
        <v>98</v>
      </c>
      <c r="CU1" s="18">
        <v>99</v>
      </c>
      <c r="CV1" s="18">
        <v>100</v>
      </c>
      <c r="CW1" s="18">
        <v>101</v>
      </c>
      <c r="CX1" s="18">
        <v>102</v>
      </c>
      <c r="CY1" s="18">
        <v>103</v>
      </c>
    </row>
    <row r="2" spans="1:103" ht="15" customHeight="1" x14ac:dyDescent="0.2">
      <c r="B2" s="103" t="s">
        <v>430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 t="s">
        <v>366</v>
      </c>
      <c r="O2" s="103"/>
      <c r="P2" s="103"/>
      <c r="Q2" s="103" t="s">
        <v>420</v>
      </c>
      <c r="R2" s="103"/>
      <c r="S2" s="103"/>
      <c r="T2" s="16" t="s">
        <v>421</v>
      </c>
      <c r="U2" s="16"/>
      <c r="V2" s="16"/>
      <c r="W2" s="103" t="s">
        <v>422</v>
      </c>
      <c r="X2" s="103"/>
      <c r="Y2" s="103"/>
      <c r="Z2" s="103" t="s">
        <v>429</v>
      </c>
      <c r="AA2" s="103"/>
      <c r="AB2" s="103"/>
      <c r="AC2" s="103"/>
      <c r="AD2" s="103"/>
      <c r="AE2" s="103"/>
      <c r="AF2" s="103" t="s">
        <v>365</v>
      </c>
      <c r="AG2" s="103"/>
      <c r="AH2" s="103"/>
      <c r="AI2" s="103"/>
      <c r="AJ2" s="103"/>
      <c r="AK2" s="103"/>
      <c r="AL2" s="103" t="s">
        <v>221</v>
      </c>
      <c r="AM2" s="103"/>
      <c r="AN2" s="103"/>
      <c r="AO2" s="103"/>
      <c r="AP2" s="103"/>
      <c r="AQ2" s="103"/>
      <c r="AR2" s="103" t="s">
        <v>169</v>
      </c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 t="s">
        <v>428</v>
      </c>
      <c r="BE2" s="103"/>
      <c r="BF2" s="103"/>
      <c r="BG2" s="103"/>
      <c r="BH2" s="103"/>
      <c r="BI2" s="103"/>
      <c r="BJ2" s="103" t="s">
        <v>167</v>
      </c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5" t="s">
        <v>1129</v>
      </c>
      <c r="BW2" s="105"/>
      <c r="BX2" s="105"/>
      <c r="BY2" s="105"/>
      <c r="BZ2" s="105"/>
      <c r="CA2" s="105"/>
      <c r="CB2" s="105" t="s">
        <v>1223</v>
      </c>
      <c r="CC2" s="104"/>
      <c r="CD2" s="104"/>
      <c r="CE2" s="104"/>
      <c r="CF2" s="104"/>
      <c r="CG2" s="104"/>
      <c r="CH2" s="104" t="s">
        <v>417</v>
      </c>
      <c r="CI2" s="104"/>
      <c r="CJ2" s="104"/>
      <c r="CK2" s="104"/>
      <c r="CL2" s="104"/>
      <c r="CM2" s="104"/>
      <c r="CN2" s="104" t="s">
        <v>418</v>
      </c>
      <c r="CO2" s="104"/>
      <c r="CP2" s="104"/>
      <c r="CQ2" s="104"/>
      <c r="CR2" s="104"/>
      <c r="CS2" s="104"/>
      <c r="CT2" s="104" t="s">
        <v>419</v>
      </c>
      <c r="CU2" s="104"/>
      <c r="CV2" s="104"/>
      <c r="CW2" s="104"/>
      <c r="CX2" s="104"/>
      <c r="CY2" s="104"/>
    </row>
    <row r="3" spans="1:103" x14ac:dyDescent="0.2">
      <c r="B3" s="18" t="s">
        <v>1</v>
      </c>
      <c r="C3" s="19" t="s">
        <v>2</v>
      </c>
      <c r="D3" s="18" t="s">
        <v>3</v>
      </c>
      <c r="E3" s="18" t="s">
        <v>1</v>
      </c>
      <c r="F3" s="19" t="s">
        <v>2</v>
      </c>
      <c r="G3" s="18" t="s">
        <v>3</v>
      </c>
      <c r="H3" s="18" t="s">
        <v>1</v>
      </c>
      <c r="I3" s="19" t="s">
        <v>2</v>
      </c>
      <c r="J3" s="18" t="s">
        <v>3</v>
      </c>
      <c r="K3" s="18" t="s">
        <v>1</v>
      </c>
      <c r="L3" s="19" t="s">
        <v>2</v>
      </c>
      <c r="M3" s="18" t="s">
        <v>3</v>
      </c>
      <c r="N3" s="18" t="s">
        <v>1</v>
      </c>
      <c r="O3" s="19" t="s">
        <v>2</v>
      </c>
      <c r="P3" s="18" t="s">
        <v>3</v>
      </c>
      <c r="Q3" s="18" t="s">
        <v>1</v>
      </c>
      <c r="R3" s="19" t="s">
        <v>2</v>
      </c>
      <c r="S3" s="18" t="s">
        <v>3</v>
      </c>
      <c r="T3" s="18" t="s">
        <v>1</v>
      </c>
      <c r="U3" s="19" t="s">
        <v>2</v>
      </c>
      <c r="V3" s="18" t="s">
        <v>3</v>
      </c>
      <c r="W3" s="18" t="s">
        <v>1</v>
      </c>
      <c r="X3" s="19" t="s">
        <v>2</v>
      </c>
      <c r="Y3" s="18" t="s">
        <v>3</v>
      </c>
      <c r="Z3" s="18" t="s">
        <v>1</v>
      </c>
      <c r="AA3" s="19" t="s">
        <v>2</v>
      </c>
      <c r="AB3" s="18" t="s">
        <v>3</v>
      </c>
      <c r="AC3" s="18" t="s">
        <v>1</v>
      </c>
      <c r="AD3" s="19" t="s">
        <v>2</v>
      </c>
      <c r="AE3" s="18" t="s">
        <v>3</v>
      </c>
      <c r="AF3" s="18" t="s">
        <v>1</v>
      </c>
      <c r="AG3" s="19" t="s">
        <v>2</v>
      </c>
      <c r="AH3" s="18" t="s">
        <v>3</v>
      </c>
      <c r="AI3" s="18" t="s">
        <v>1</v>
      </c>
      <c r="AJ3" s="19" t="s">
        <v>2</v>
      </c>
      <c r="AK3" s="18" t="s">
        <v>3</v>
      </c>
      <c r="AL3" s="18" t="s">
        <v>1</v>
      </c>
      <c r="AM3" s="19" t="s">
        <v>2</v>
      </c>
      <c r="AN3" s="18" t="s">
        <v>3</v>
      </c>
      <c r="AO3" s="18" t="s">
        <v>1</v>
      </c>
      <c r="AP3" s="19" t="s">
        <v>2</v>
      </c>
      <c r="AQ3" s="18" t="s">
        <v>3</v>
      </c>
      <c r="AR3" s="18" t="s">
        <v>1</v>
      </c>
      <c r="AS3" s="19" t="s">
        <v>2</v>
      </c>
      <c r="AT3" s="18" t="s">
        <v>3</v>
      </c>
      <c r="AU3" s="18" t="s">
        <v>1</v>
      </c>
      <c r="AV3" s="19" t="s">
        <v>2</v>
      </c>
      <c r="AW3" s="18" t="s">
        <v>3</v>
      </c>
      <c r="AX3" s="18" t="s">
        <v>1</v>
      </c>
      <c r="AY3" s="19" t="s">
        <v>2</v>
      </c>
      <c r="AZ3" s="18" t="s">
        <v>3</v>
      </c>
      <c r="BA3" s="18" t="s">
        <v>1</v>
      </c>
      <c r="BB3" s="19" t="s">
        <v>2</v>
      </c>
      <c r="BC3" s="18" t="s">
        <v>3</v>
      </c>
      <c r="BD3" s="18" t="s">
        <v>1</v>
      </c>
      <c r="BE3" s="19" t="s">
        <v>2</v>
      </c>
      <c r="BF3" s="18" t="s">
        <v>3</v>
      </c>
      <c r="BG3" s="18" t="s">
        <v>1</v>
      </c>
      <c r="BH3" s="19" t="s">
        <v>2</v>
      </c>
      <c r="BI3" s="18" t="s">
        <v>3</v>
      </c>
      <c r="BJ3" s="18" t="s">
        <v>1</v>
      </c>
      <c r="BK3" s="19" t="s">
        <v>2</v>
      </c>
      <c r="BL3" s="18" t="s">
        <v>3</v>
      </c>
      <c r="BM3" s="18" t="s">
        <v>1</v>
      </c>
      <c r="BN3" s="19" t="s">
        <v>2</v>
      </c>
      <c r="BO3" s="18" t="s">
        <v>3</v>
      </c>
      <c r="BP3" s="18" t="s">
        <v>1</v>
      </c>
      <c r="BQ3" s="19" t="s">
        <v>2</v>
      </c>
      <c r="BR3" s="18" t="s">
        <v>3</v>
      </c>
      <c r="BS3" s="18" t="s">
        <v>1</v>
      </c>
      <c r="BT3" s="19" t="s">
        <v>2</v>
      </c>
      <c r="BU3" s="18" t="s">
        <v>3</v>
      </c>
      <c r="BV3" s="18" t="s">
        <v>1</v>
      </c>
      <c r="BW3" s="19" t="s">
        <v>2</v>
      </c>
      <c r="BX3" s="18" t="s">
        <v>3</v>
      </c>
      <c r="BY3" s="18" t="s">
        <v>1</v>
      </c>
      <c r="BZ3" s="19" t="s">
        <v>2</v>
      </c>
      <c r="CA3" s="18" t="s">
        <v>3</v>
      </c>
      <c r="CB3" s="18" t="s">
        <v>1</v>
      </c>
      <c r="CC3" s="19" t="s">
        <v>2</v>
      </c>
      <c r="CD3" s="18" t="s">
        <v>3</v>
      </c>
      <c r="CE3" s="18" t="s">
        <v>1</v>
      </c>
      <c r="CF3" s="19" t="s">
        <v>2</v>
      </c>
      <c r="CG3" s="18" t="s">
        <v>3</v>
      </c>
      <c r="CH3" s="18" t="s">
        <v>1</v>
      </c>
      <c r="CI3" s="19" t="s">
        <v>2</v>
      </c>
      <c r="CJ3" s="18" t="s">
        <v>3</v>
      </c>
      <c r="CK3" s="18" t="s">
        <v>1</v>
      </c>
      <c r="CL3" s="19" t="s">
        <v>2</v>
      </c>
      <c r="CM3" s="18" t="s">
        <v>3</v>
      </c>
      <c r="CN3" s="18" t="s">
        <v>1</v>
      </c>
      <c r="CO3" s="19" t="s">
        <v>2</v>
      </c>
      <c r="CP3" s="18" t="s">
        <v>3</v>
      </c>
      <c r="CQ3" s="18" t="s">
        <v>1</v>
      </c>
      <c r="CR3" s="19" t="s">
        <v>2</v>
      </c>
      <c r="CS3" s="18" t="s">
        <v>3</v>
      </c>
      <c r="CT3" s="18" t="s">
        <v>1</v>
      </c>
      <c r="CU3" s="19" t="s">
        <v>2</v>
      </c>
      <c r="CV3" s="18" t="s">
        <v>3</v>
      </c>
      <c r="CW3" s="18" t="s">
        <v>1</v>
      </c>
      <c r="CX3" s="19" t="s">
        <v>2</v>
      </c>
      <c r="CY3" s="18" t="s">
        <v>3</v>
      </c>
    </row>
    <row r="4" spans="1:103" x14ac:dyDescent="0.2">
      <c r="A4" s="17" t="s">
        <v>170</v>
      </c>
      <c r="B4" s="20" t="s">
        <v>171</v>
      </c>
      <c r="C4" s="21" t="s">
        <v>171</v>
      </c>
      <c r="D4" s="20" t="s">
        <v>171</v>
      </c>
      <c r="E4" s="20" t="s">
        <v>171</v>
      </c>
      <c r="F4" s="21" t="s">
        <v>171</v>
      </c>
      <c r="G4" s="20" t="s">
        <v>171</v>
      </c>
      <c r="H4" s="20" t="s">
        <v>171</v>
      </c>
      <c r="I4" s="21" t="s">
        <v>171</v>
      </c>
      <c r="J4" s="20" t="s">
        <v>171</v>
      </c>
      <c r="K4" s="20" t="s">
        <v>171</v>
      </c>
      <c r="L4" s="21" t="s">
        <v>171</v>
      </c>
      <c r="M4" s="20" t="s">
        <v>171</v>
      </c>
      <c r="N4" s="20" t="s">
        <v>171</v>
      </c>
      <c r="O4" s="21" t="s">
        <v>171</v>
      </c>
      <c r="P4" s="20" t="s">
        <v>171</v>
      </c>
      <c r="Q4" s="47" t="s">
        <v>171</v>
      </c>
      <c r="R4" s="47" t="s">
        <v>171</v>
      </c>
      <c r="S4" s="47" t="s">
        <v>171</v>
      </c>
      <c r="T4" s="47" t="s">
        <v>171</v>
      </c>
      <c r="U4" s="47" t="s">
        <v>171</v>
      </c>
      <c r="V4" s="47" t="s">
        <v>171</v>
      </c>
      <c r="W4" s="47" t="s">
        <v>171</v>
      </c>
      <c r="X4" s="47" t="s">
        <v>171</v>
      </c>
      <c r="Y4" s="47" t="s">
        <v>171</v>
      </c>
      <c r="Z4" s="47" t="s">
        <v>171</v>
      </c>
      <c r="AA4" s="47" t="s">
        <v>171</v>
      </c>
      <c r="AB4" s="47" t="s">
        <v>171</v>
      </c>
      <c r="AC4" s="47" t="s">
        <v>171</v>
      </c>
      <c r="AD4" s="47" t="s">
        <v>171</v>
      </c>
      <c r="AE4" s="20" t="s">
        <v>171</v>
      </c>
      <c r="AF4" s="20" t="s">
        <v>171</v>
      </c>
      <c r="AG4" s="21" t="s">
        <v>171</v>
      </c>
      <c r="AH4" s="20" t="s">
        <v>171</v>
      </c>
      <c r="AI4" s="20" t="s">
        <v>171</v>
      </c>
      <c r="AJ4" s="21" t="s">
        <v>171</v>
      </c>
      <c r="AK4" s="20" t="s">
        <v>171</v>
      </c>
      <c r="AL4" s="20" t="s">
        <v>171</v>
      </c>
      <c r="AM4" s="21" t="s">
        <v>171</v>
      </c>
      <c r="AN4" s="20" t="s">
        <v>171</v>
      </c>
      <c r="AO4" s="20" t="s">
        <v>171</v>
      </c>
      <c r="AP4" s="21" t="s">
        <v>171</v>
      </c>
      <c r="AQ4" s="20" t="s">
        <v>171</v>
      </c>
      <c r="AR4" s="47" t="s">
        <v>171</v>
      </c>
      <c r="AS4" s="47" t="s">
        <v>171</v>
      </c>
      <c r="AT4" s="47" t="s">
        <v>171</v>
      </c>
      <c r="AU4" s="47" t="s">
        <v>171</v>
      </c>
      <c r="AV4" s="47" t="s">
        <v>171</v>
      </c>
      <c r="AW4" s="47" t="s">
        <v>171</v>
      </c>
      <c r="AX4" s="47" t="s">
        <v>171</v>
      </c>
      <c r="AY4" s="47" t="s">
        <v>171</v>
      </c>
      <c r="AZ4" s="47" t="s">
        <v>171</v>
      </c>
      <c r="BA4" s="47" t="s">
        <v>171</v>
      </c>
      <c r="BB4" s="47" t="s">
        <v>171</v>
      </c>
      <c r="BC4" s="47" t="s">
        <v>171</v>
      </c>
      <c r="BD4" s="47" t="s">
        <v>171</v>
      </c>
      <c r="BE4" s="47" t="s">
        <v>171</v>
      </c>
      <c r="BF4" s="47" t="s">
        <v>171</v>
      </c>
      <c r="BG4" s="47" t="s">
        <v>171</v>
      </c>
      <c r="BH4" s="47" t="s">
        <v>171</v>
      </c>
      <c r="BI4" s="47" t="s">
        <v>171</v>
      </c>
      <c r="BJ4" s="47" t="s">
        <v>171</v>
      </c>
      <c r="BK4" s="47" t="s">
        <v>171</v>
      </c>
      <c r="BL4" s="47" t="s">
        <v>171</v>
      </c>
      <c r="BM4" s="47" t="s">
        <v>171</v>
      </c>
      <c r="BN4" s="47" t="s">
        <v>171</v>
      </c>
      <c r="BO4" s="47" t="s">
        <v>171</v>
      </c>
      <c r="BP4" s="47" t="s">
        <v>171</v>
      </c>
      <c r="BQ4" s="47" t="s">
        <v>171</v>
      </c>
      <c r="BR4" s="47" t="s">
        <v>171</v>
      </c>
      <c r="BS4" s="47" t="s">
        <v>171</v>
      </c>
      <c r="BT4" s="47" t="s">
        <v>171</v>
      </c>
      <c r="BU4" s="47" t="s">
        <v>171</v>
      </c>
      <c r="BV4" s="47" t="s">
        <v>171</v>
      </c>
      <c r="BW4" s="47" t="s">
        <v>171</v>
      </c>
      <c r="BX4" s="47" t="s">
        <v>171</v>
      </c>
      <c r="BY4" s="47" t="s">
        <v>171</v>
      </c>
      <c r="BZ4" s="47" t="s">
        <v>171</v>
      </c>
      <c r="CA4" s="47" t="s">
        <v>171</v>
      </c>
      <c r="CB4" s="47" t="s">
        <v>171</v>
      </c>
      <c r="CC4" s="47" t="s">
        <v>171</v>
      </c>
      <c r="CD4" s="47" t="s">
        <v>171</v>
      </c>
      <c r="CE4" s="47" t="s">
        <v>171</v>
      </c>
      <c r="CF4" s="47" t="s">
        <v>171</v>
      </c>
      <c r="CG4" s="47" t="s">
        <v>171</v>
      </c>
      <c r="CH4" s="47" t="s">
        <v>171</v>
      </c>
      <c r="CI4" s="47" t="s">
        <v>171</v>
      </c>
      <c r="CJ4" s="47" t="s">
        <v>171</v>
      </c>
      <c r="CK4" s="47" t="s">
        <v>171</v>
      </c>
      <c r="CL4" s="47" t="s">
        <v>171</v>
      </c>
      <c r="CM4" s="47" t="s">
        <v>171</v>
      </c>
      <c r="CN4" s="47" t="s">
        <v>171</v>
      </c>
      <c r="CO4" s="47" t="s">
        <v>171</v>
      </c>
      <c r="CP4" s="47" t="s">
        <v>171</v>
      </c>
      <c r="CQ4" s="47" t="s">
        <v>171</v>
      </c>
      <c r="CR4" s="47" t="s">
        <v>171</v>
      </c>
      <c r="CS4" s="47" t="s">
        <v>171</v>
      </c>
      <c r="CT4" s="47" t="s">
        <v>171</v>
      </c>
      <c r="CU4" s="47" t="s">
        <v>171</v>
      </c>
      <c r="CV4" s="47" t="s">
        <v>171</v>
      </c>
      <c r="CW4" s="47" t="s">
        <v>171</v>
      </c>
      <c r="CX4" s="47" t="s">
        <v>171</v>
      </c>
      <c r="CY4" s="47" t="s">
        <v>171</v>
      </c>
    </row>
    <row r="5" spans="1:103" ht="15" x14ac:dyDescent="0.25">
      <c r="A5" s="17" t="s">
        <v>117</v>
      </c>
      <c r="B5" s="47" t="s">
        <v>1023</v>
      </c>
      <c r="C5" s="47" t="s">
        <v>1024</v>
      </c>
      <c r="D5" s="49" t="s">
        <v>1025</v>
      </c>
      <c r="E5" s="20" t="s">
        <v>171</v>
      </c>
      <c r="F5" s="20" t="s">
        <v>171</v>
      </c>
      <c r="G5" s="20" t="s">
        <v>171</v>
      </c>
      <c r="H5" s="20" t="s">
        <v>171</v>
      </c>
      <c r="I5" s="20" t="s">
        <v>171</v>
      </c>
      <c r="J5" s="20" t="s">
        <v>171</v>
      </c>
      <c r="K5" s="20" t="s">
        <v>171</v>
      </c>
      <c r="L5" s="20" t="s">
        <v>171</v>
      </c>
      <c r="M5" s="20" t="s">
        <v>171</v>
      </c>
      <c r="N5" s="34" t="s">
        <v>633</v>
      </c>
      <c r="O5" s="36" t="s">
        <v>634</v>
      </c>
      <c r="P5" s="37" t="s">
        <v>635</v>
      </c>
      <c r="Q5" s="34" t="s">
        <v>636</v>
      </c>
      <c r="R5" s="38" t="s">
        <v>637</v>
      </c>
      <c r="S5" s="37" t="s">
        <v>638</v>
      </c>
      <c r="T5" s="45" t="s">
        <v>423</v>
      </c>
      <c r="U5" s="45" t="s">
        <v>929</v>
      </c>
      <c r="V5" s="48" t="s">
        <v>424</v>
      </c>
      <c r="W5" s="45" t="s">
        <v>425</v>
      </c>
      <c r="X5" s="46">
        <v>6515394118</v>
      </c>
      <c r="Y5" s="48" t="s">
        <v>426</v>
      </c>
      <c r="Z5" s="47" t="s">
        <v>1136</v>
      </c>
      <c r="AA5" s="47" t="s">
        <v>1137</v>
      </c>
      <c r="AB5" s="49" t="s">
        <v>1138</v>
      </c>
      <c r="AC5" s="47" t="s">
        <v>171</v>
      </c>
      <c r="AD5" s="47" t="s">
        <v>171</v>
      </c>
      <c r="AE5" s="47" t="s">
        <v>171</v>
      </c>
      <c r="AF5" s="47" t="s">
        <v>1139</v>
      </c>
      <c r="AG5" s="47" t="s">
        <v>1140</v>
      </c>
      <c r="AH5" s="49" t="s">
        <v>1141</v>
      </c>
      <c r="AI5" s="47" t="s">
        <v>171</v>
      </c>
      <c r="AJ5" s="47" t="s">
        <v>171</v>
      </c>
      <c r="AK5" s="47" t="s">
        <v>171</v>
      </c>
      <c r="AL5" s="47" t="s">
        <v>762</v>
      </c>
      <c r="AM5" s="47" t="s">
        <v>763</v>
      </c>
      <c r="AN5" s="49" t="s">
        <v>764</v>
      </c>
      <c r="AO5" s="20" t="s">
        <v>171</v>
      </c>
      <c r="AP5" s="20" t="s">
        <v>171</v>
      </c>
      <c r="AQ5" s="20" t="s">
        <v>171</v>
      </c>
      <c r="AR5" s="20" t="s">
        <v>445</v>
      </c>
      <c r="AS5" s="20" t="s">
        <v>432</v>
      </c>
      <c r="AT5" s="31" t="s">
        <v>446</v>
      </c>
      <c r="AU5" s="20" t="s">
        <v>171</v>
      </c>
      <c r="AV5" s="20" t="s">
        <v>171</v>
      </c>
      <c r="AW5" s="20" t="s">
        <v>171</v>
      </c>
      <c r="AX5" s="20" t="s">
        <v>171</v>
      </c>
      <c r="AY5" s="20" t="s">
        <v>171</v>
      </c>
      <c r="AZ5" s="20" t="s">
        <v>171</v>
      </c>
      <c r="BA5" s="20" t="s">
        <v>171</v>
      </c>
      <c r="BB5" s="20" t="s">
        <v>171</v>
      </c>
      <c r="BC5" s="20" t="s">
        <v>171</v>
      </c>
      <c r="BD5" s="25" t="s">
        <v>573</v>
      </c>
      <c r="BE5" s="25" t="s">
        <v>717</v>
      </c>
      <c r="BF5" s="35" t="s">
        <v>575</v>
      </c>
      <c r="BG5" s="20" t="s">
        <v>171</v>
      </c>
      <c r="BH5" s="20" t="s">
        <v>171</v>
      </c>
      <c r="BI5" s="20" t="s">
        <v>171</v>
      </c>
      <c r="BJ5" s="50" t="s">
        <v>762</v>
      </c>
      <c r="BK5" s="50" t="s">
        <v>763</v>
      </c>
      <c r="BL5" s="51" t="s">
        <v>764</v>
      </c>
      <c r="BM5" s="47" t="s">
        <v>171</v>
      </c>
      <c r="BN5" s="47" t="s">
        <v>171</v>
      </c>
      <c r="BO5" s="47" t="s">
        <v>171</v>
      </c>
      <c r="BP5" s="47" t="s">
        <v>171</v>
      </c>
      <c r="BQ5" s="47" t="s">
        <v>171</v>
      </c>
      <c r="BR5" s="47" t="s">
        <v>171</v>
      </c>
      <c r="BS5" s="47" t="s">
        <v>171</v>
      </c>
      <c r="BT5" s="47" t="s">
        <v>171</v>
      </c>
      <c r="BU5" s="47" t="s">
        <v>171</v>
      </c>
      <c r="BV5" s="47" t="s">
        <v>171</v>
      </c>
      <c r="BW5" s="47" t="s">
        <v>171</v>
      </c>
      <c r="BX5" s="47" t="s">
        <v>171</v>
      </c>
      <c r="BY5" s="47" t="s">
        <v>171</v>
      </c>
      <c r="BZ5" s="47" t="s">
        <v>171</v>
      </c>
      <c r="CA5" s="47" t="s">
        <v>171</v>
      </c>
      <c r="CB5" s="25" t="s">
        <v>1224</v>
      </c>
      <c r="CC5" s="60" t="s">
        <v>1225</v>
      </c>
      <c r="CD5" s="61" t="s">
        <v>1226</v>
      </c>
      <c r="CE5" s="62"/>
      <c r="CF5" s="20" t="s">
        <v>171</v>
      </c>
      <c r="CG5" s="20" t="s">
        <v>171</v>
      </c>
      <c r="CH5" s="20" t="s">
        <v>171</v>
      </c>
      <c r="CI5" s="20" t="s">
        <v>171</v>
      </c>
      <c r="CJ5" s="20" t="s">
        <v>171</v>
      </c>
      <c r="CK5" s="20" t="s">
        <v>171</v>
      </c>
      <c r="CL5" s="20" t="s">
        <v>171</v>
      </c>
      <c r="CM5" s="20" t="s">
        <v>171</v>
      </c>
      <c r="CN5" s="20" t="s">
        <v>171</v>
      </c>
      <c r="CO5" s="20" t="s">
        <v>171</v>
      </c>
      <c r="CP5" s="20" t="s">
        <v>171</v>
      </c>
      <c r="CQ5" s="20" t="s">
        <v>171</v>
      </c>
      <c r="CR5" s="20" t="s">
        <v>171</v>
      </c>
      <c r="CS5" s="20" t="s">
        <v>171</v>
      </c>
      <c r="CT5" s="20" t="s">
        <v>171</v>
      </c>
      <c r="CU5" s="20" t="s">
        <v>171</v>
      </c>
      <c r="CV5" s="20" t="s">
        <v>171</v>
      </c>
      <c r="CW5" s="20" t="s">
        <v>171</v>
      </c>
      <c r="CX5" s="20" t="s">
        <v>171</v>
      </c>
      <c r="CY5" s="20" t="s">
        <v>171</v>
      </c>
    </row>
    <row r="6" spans="1:103" ht="15" x14ac:dyDescent="0.25">
      <c r="A6" s="17" t="s">
        <v>118</v>
      </c>
      <c r="B6" s="18" t="s">
        <v>5</v>
      </c>
      <c r="C6" s="19" t="s">
        <v>904</v>
      </c>
      <c r="D6" s="22" t="s">
        <v>6</v>
      </c>
      <c r="E6" s="18" t="s">
        <v>377</v>
      </c>
      <c r="F6" s="19" t="s">
        <v>431</v>
      </c>
      <c r="G6" s="22" t="s">
        <v>378</v>
      </c>
      <c r="H6" s="20" t="s">
        <v>171</v>
      </c>
      <c r="I6" s="20" t="s">
        <v>171</v>
      </c>
      <c r="J6" s="20" t="s">
        <v>171</v>
      </c>
      <c r="K6" s="20" t="s">
        <v>171</v>
      </c>
      <c r="L6" s="20" t="s">
        <v>171</v>
      </c>
      <c r="M6" s="20" t="s">
        <v>171</v>
      </c>
      <c r="N6" s="18" t="s">
        <v>7</v>
      </c>
      <c r="O6" s="19" t="s">
        <v>687</v>
      </c>
      <c r="P6" s="22" t="s">
        <v>222</v>
      </c>
      <c r="Q6" s="18" t="s">
        <v>7</v>
      </c>
      <c r="R6" s="19" t="s">
        <v>687</v>
      </c>
      <c r="S6" s="22" t="s">
        <v>222</v>
      </c>
      <c r="T6" s="18" t="s">
        <v>423</v>
      </c>
      <c r="U6" s="18" t="s">
        <v>929</v>
      </c>
      <c r="V6" s="22" t="s">
        <v>424</v>
      </c>
      <c r="W6" s="18" t="s">
        <v>425</v>
      </c>
      <c r="X6" s="19">
        <v>6515394118</v>
      </c>
      <c r="Y6" s="22" t="s">
        <v>426</v>
      </c>
      <c r="Z6" s="18" t="s">
        <v>1072</v>
      </c>
      <c r="AA6" s="19" t="s">
        <v>1073</v>
      </c>
      <c r="AB6" s="32" t="s">
        <v>1074</v>
      </c>
      <c r="AC6" s="20" t="s">
        <v>171</v>
      </c>
      <c r="AD6" s="20" t="s">
        <v>171</v>
      </c>
      <c r="AE6" s="20" t="s">
        <v>171</v>
      </c>
      <c r="AF6" s="18" t="s">
        <v>1072</v>
      </c>
      <c r="AG6" s="19" t="s">
        <v>1073</v>
      </c>
      <c r="AH6" s="32" t="s">
        <v>1074</v>
      </c>
      <c r="AI6" s="20" t="s">
        <v>171</v>
      </c>
      <c r="AJ6" s="20" t="s">
        <v>171</v>
      </c>
      <c r="AK6" s="20" t="s">
        <v>171</v>
      </c>
      <c r="AL6" s="18" t="s">
        <v>1072</v>
      </c>
      <c r="AM6" s="19" t="s">
        <v>1073</v>
      </c>
      <c r="AN6" s="32" t="s">
        <v>1074</v>
      </c>
      <c r="AO6" s="20" t="s">
        <v>171</v>
      </c>
      <c r="AP6" s="20" t="s">
        <v>171</v>
      </c>
      <c r="AQ6" s="20" t="s">
        <v>171</v>
      </c>
      <c r="AR6" s="20" t="s">
        <v>447</v>
      </c>
      <c r="AS6" s="20" t="s">
        <v>448</v>
      </c>
      <c r="AT6" s="31" t="s">
        <v>449</v>
      </c>
      <c r="AU6" s="47" t="s">
        <v>171</v>
      </c>
      <c r="AV6" s="47" t="s">
        <v>171</v>
      </c>
      <c r="AW6" s="47" t="s">
        <v>171</v>
      </c>
      <c r="AX6" s="20" t="s">
        <v>171</v>
      </c>
      <c r="AY6" s="20" t="s">
        <v>171</v>
      </c>
      <c r="AZ6" s="20" t="s">
        <v>171</v>
      </c>
      <c r="BA6" s="20" t="s">
        <v>171</v>
      </c>
      <c r="BB6" s="20" t="s">
        <v>171</v>
      </c>
      <c r="BC6" s="20" t="s">
        <v>171</v>
      </c>
      <c r="BD6" s="18" t="s">
        <v>223</v>
      </c>
      <c r="BE6" s="19" t="s">
        <v>994</v>
      </c>
      <c r="BF6" s="22" t="s">
        <v>226</v>
      </c>
      <c r="BG6" s="20" t="s">
        <v>171</v>
      </c>
      <c r="BH6" s="20" t="s">
        <v>171</v>
      </c>
      <c r="BI6" s="20" t="s">
        <v>171</v>
      </c>
      <c r="BJ6" s="45" t="s">
        <v>224</v>
      </c>
      <c r="BK6" s="46" t="s">
        <v>1032</v>
      </c>
      <c r="BL6" s="48" t="s">
        <v>225</v>
      </c>
      <c r="BM6" s="45" t="s">
        <v>5</v>
      </c>
      <c r="BN6" s="46" t="s">
        <v>904</v>
      </c>
      <c r="BO6" s="48" t="s">
        <v>6</v>
      </c>
      <c r="BP6" s="47" t="s">
        <v>171</v>
      </c>
      <c r="BQ6" s="47" t="s">
        <v>171</v>
      </c>
      <c r="BR6" s="47" t="s">
        <v>171</v>
      </c>
      <c r="BS6" s="47" t="s">
        <v>171</v>
      </c>
      <c r="BT6" s="47" t="s">
        <v>171</v>
      </c>
      <c r="BU6" s="47" t="s">
        <v>171</v>
      </c>
      <c r="BV6" s="47" t="s">
        <v>171</v>
      </c>
      <c r="BW6" s="47" t="s">
        <v>171</v>
      </c>
      <c r="BX6" s="47" t="s">
        <v>171</v>
      </c>
      <c r="BY6" s="47" t="s">
        <v>171</v>
      </c>
      <c r="BZ6" s="47" t="s">
        <v>171</v>
      </c>
      <c r="CA6" s="47" t="s">
        <v>171</v>
      </c>
      <c r="CB6" s="25" t="s">
        <v>1227</v>
      </c>
      <c r="CC6" s="25" t="s">
        <v>1228</v>
      </c>
      <c r="CD6" s="63" t="s">
        <v>1229</v>
      </c>
      <c r="CE6" s="62"/>
      <c r="CF6" s="20" t="s">
        <v>171</v>
      </c>
      <c r="CG6" s="20" t="s">
        <v>171</v>
      </c>
      <c r="CH6" s="20" t="s">
        <v>171</v>
      </c>
      <c r="CI6" s="20" t="s">
        <v>171</v>
      </c>
      <c r="CJ6" s="20" t="s">
        <v>171</v>
      </c>
      <c r="CK6" s="20" t="s">
        <v>171</v>
      </c>
      <c r="CL6" s="20" t="s">
        <v>171</v>
      </c>
      <c r="CM6" s="20" t="s">
        <v>171</v>
      </c>
      <c r="CN6" s="20" t="s">
        <v>171</v>
      </c>
      <c r="CO6" s="20" t="s">
        <v>171</v>
      </c>
      <c r="CP6" s="20" t="s">
        <v>171</v>
      </c>
      <c r="CQ6" s="20" t="s">
        <v>171</v>
      </c>
      <c r="CR6" s="20" t="s">
        <v>171</v>
      </c>
      <c r="CS6" s="20" t="s">
        <v>171</v>
      </c>
      <c r="CT6" s="20" t="s">
        <v>171</v>
      </c>
      <c r="CU6" s="20" t="s">
        <v>171</v>
      </c>
      <c r="CV6" s="20" t="s">
        <v>171</v>
      </c>
      <c r="CW6" s="20" t="s">
        <v>171</v>
      </c>
      <c r="CX6" s="20" t="s">
        <v>171</v>
      </c>
      <c r="CY6" s="20" t="s">
        <v>171</v>
      </c>
    </row>
    <row r="7" spans="1:103" ht="15" x14ac:dyDescent="0.25">
      <c r="A7" s="17" t="s">
        <v>119</v>
      </c>
      <c r="B7" s="47" t="s">
        <v>1142</v>
      </c>
      <c r="C7" s="47" t="s">
        <v>1024</v>
      </c>
      <c r="D7" s="47" t="s">
        <v>1025</v>
      </c>
      <c r="E7" s="20" t="s">
        <v>171</v>
      </c>
      <c r="F7" s="20" t="s">
        <v>171</v>
      </c>
      <c r="G7" s="20" t="s">
        <v>171</v>
      </c>
      <c r="H7" s="20" t="s">
        <v>171</v>
      </c>
      <c r="I7" s="20" t="s">
        <v>171</v>
      </c>
      <c r="J7" s="20" t="s">
        <v>171</v>
      </c>
      <c r="K7" s="20" t="s">
        <v>171</v>
      </c>
      <c r="L7" s="20" t="s">
        <v>171</v>
      </c>
      <c r="M7" s="20" t="s">
        <v>171</v>
      </c>
      <c r="N7" s="34" t="s">
        <v>633</v>
      </c>
      <c r="O7" s="36" t="s">
        <v>634</v>
      </c>
      <c r="P7" s="37" t="s">
        <v>635</v>
      </c>
      <c r="Q7" s="34" t="s">
        <v>636</v>
      </c>
      <c r="R7" s="38" t="s">
        <v>637</v>
      </c>
      <c r="S7" s="37" t="s">
        <v>638</v>
      </c>
      <c r="T7" s="18" t="s">
        <v>423</v>
      </c>
      <c r="U7" s="18" t="s">
        <v>930</v>
      </c>
      <c r="V7" s="22" t="s">
        <v>424</v>
      </c>
      <c r="W7" s="18" t="s">
        <v>425</v>
      </c>
      <c r="X7" s="19">
        <v>6515394119</v>
      </c>
      <c r="Y7" s="22" t="s">
        <v>426</v>
      </c>
      <c r="Z7" s="47" t="s">
        <v>1143</v>
      </c>
      <c r="AA7" s="47" t="s">
        <v>1144</v>
      </c>
      <c r="AB7" s="49" t="s">
        <v>1145</v>
      </c>
      <c r="AC7" s="47" t="s">
        <v>171</v>
      </c>
      <c r="AD7" s="47" t="s">
        <v>171</v>
      </c>
      <c r="AE7" s="47" t="s">
        <v>171</v>
      </c>
      <c r="AF7" s="47" t="s">
        <v>1139</v>
      </c>
      <c r="AG7" s="47" t="s">
        <v>1140</v>
      </c>
      <c r="AH7" s="47" t="s">
        <v>1141</v>
      </c>
      <c r="AI7" s="47" t="s">
        <v>171</v>
      </c>
      <c r="AJ7" s="47" t="s">
        <v>171</v>
      </c>
      <c r="AK7" s="47" t="s">
        <v>171</v>
      </c>
      <c r="AL7" s="50" t="s">
        <v>765</v>
      </c>
      <c r="AM7" s="47" t="s">
        <v>766</v>
      </c>
      <c r="AN7" s="49" t="s">
        <v>767</v>
      </c>
      <c r="AO7" s="20" t="s">
        <v>171</v>
      </c>
      <c r="AP7" s="20" t="s">
        <v>171</v>
      </c>
      <c r="AQ7" s="20" t="s">
        <v>171</v>
      </c>
      <c r="AR7" s="20" t="s">
        <v>433</v>
      </c>
      <c r="AS7" s="20" t="s">
        <v>434</v>
      </c>
      <c r="AT7" s="31" t="s">
        <v>435</v>
      </c>
      <c r="AU7" s="20" t="s">
        <v>171</v>
      </c>
      <c r="AV7" s="20" t="s">
        <v>171</v>
      </c>
      <c r="AW7" s="20" t="s">
        <v>171</v>
      </c>
      <c r="AX7" s="20" t="s">
        <v>171</v>
      </c>
      <c r="AY7" s="20" t="s">
        <v>171</v>
      </c>
      <c r="AZ7" s="20" t="s">
        <v>171</v>
      </c>
      <c r="BA7" s="20" t="s">
        <v>171</v>
      </c>
      <c r="BB7" s="20" t="s">
        <v>171</v>
      </c>
      <c r="BC7" s="20" t="s">
        <v>171</v>
      </c>
      <c r="BD7" s="25" t="s">
        <v>573</v>
      </c>
      <c r="BE7" s="25" t="s">
        <v>717</v>
      </c>
      <c r="BF7" s="35" t="s">
        <v>575</v>
      </c>
      <c r="BG7" s="20" t="s">
        <v>171</v>
      </c>
      <c r="BH7" s="20" t="s">
        <v>171</v>
      </c>
      <c r="BI7" s="20" t="s">
        <v>171</v>
      </c>
      <c r="BJ7" s="50" t="s">
        <v>765</v>
      </c>
      <c r="BK7" s="50" t="s">
        <v>766</v>
      </c>
      <c r="BL7" s="52" t="s">
        <v>767</v>
      </c>
      <c r="BM7" s="47" t="s">
        <v>171</v>
      </c>
      <c r="BN7" s="47" t="s">
        <v>171</v>
      </c>
      <c r="BO7" s="47" t="s">
        <v>171</v>
      </c>
      <c r="BP7" s="47" t="s">
        <v>171</v>
      </c>
      <c r="BQ7" s="47" t="s">
        <v>171</v>
      </c>
      <c r="BR7" s="47" t="s">
        <v>171</v>
      </c>
      <c r="BS7" s="47" t="s">
        <v>171</v>
      </c>
      <c r="BT7" s="47" t="s">
        <v>171</v>
      </c>
      <c r="BU7" s="47" t="s">
        <v>171</v>
      </c>
      <c r="BV7" s="47" t="s">
        <v>171</v>
      </c>
      <c r="BW7" s="47" t="s">
        <v>171</v>
      </c>
      <c r="BX7" s="47" t="s">
        <v>171</v>
      </c>
      <c r="BY7" s="47" t="s">
        <v>171</v>
      </c>
      <c r="BZ7" s="47" t="s">
        <v>171</v>
      </c>
      <c r="CA7" s="47" t="s">
        <v>171</v>
      </c>
      <c r="CB7" s="25" t="s">
        <v>1230</v>
      </c>
      <c r="CC7" s="60" t="s">
        <v>1231</v>
      </c>
      <c r="CD7" s="61" t="s">
        <v>1232</v>
      </c>
      <c r="CE7" s="62"/>
      <c r="CF7" s="20" t="s">
        <v>171</v>
      </c>
      <c r="CG7" s="20" t="s">
        <v>171</v>
      </c>
      <c r="CH7" s="20" t="s">
        <v>171</v>
      </c>
      <c r="CI7" s="20" t="s">
        <v>171</v>
      </c>
      <c r="CJ7" s="20" t="s">
        <v>171</v>
      </c>
      <c r="CK7" s="20" t="s">
        <v>171</v>
      </c>
      <c r="CL7" s="20" t="s">
        <v>171</v>
      </c>
      <c r="CM7" s="20" t="s">
        <v>171</v>
      </c>
      <c r="CN7" s="20" t="s">
        <v>171</v>
      </c>
      <c r="CO7" s="20" t="s">
        <v>171</v>
      </c>
      <c r="CP7" s="20" t="s">
        <v>171</v>
      </c>
      <c r="CQ7" s="20" t="s">
        <v>171</v>
      </c>
      <c r="CR7" s="20" t="s">
        <v>171</v>
      </c>
      <c r="CS7" s="20" t="s">
        <v>171</v>
      </c>
      <c r="CT7" s="20" t="s">
        <v>171</v>
      </c>
      <c r="CU7" s="20" t="s">
        <v>171</v>
      </c>
      <c r="CV7" s="20" t="s">
        <v>171</v>
      </c>
      <c r="CW7" s="20" t="s">
        <v>171</v>
      </c>
      <c r="CX7" s="20" t="s">
        <v>171</v>
      </c>
      <c r="CY7" s="20" t="s">
        <v>171</v>
      </c>
    </row>
    <row r="8" spans="1:103" ht="15" x14ac:dyDescent="0.25">
      <c r="A8" s="17" t="s">
        <v>120</v>
      </c>
      <c r="B8" s="25" t="s">
        <v>747</v>
      </c>
      <c r="C8" s="25" t="s">
        <v>748</v>
      </c>
      <c r="D8" s="35" t="s">
        <v>749</v>
      </c>
      <c r="E8" s="25" t="s">
        <v>750</v>
      </c>
      <c r="F8" s="25" t="s">
        <v>751</v>
      </c>
      <c r="G8" s="35" t="s">
        <v>752</v>
      </c>
      <c r="H8" s="20" t="s">
        <v>171</v>
      </c>
      <c r="I8" s="20" t="s">
        <v>171</v>
      </c>
      <c r="J8" s="20" t="s">
        <v>171</v>
      </c>
      <c r="K8" s="20" t="s">
        <v>171</v>
      </c>
      <c r="L8" s="20" t="s">
        <v>171</v>
      </c>
      <c r="M8" s="20" t="s">
        <v>171</v>
      </c>
      <c r="N8" s="34" t="s">
        <v>639</v>
      </c>
      <c r="O8" s="39" t="s">
        <v>640</v>
      </c>
      <c r="P8" s="37" t="s">
        <v>641</v>
      </c>
      <c r="Q8" s="18" t="s">
        <v>7</v>
      </c>
      <c r="R8" s="19" t="s">
        <v>687</v>
      </c>
      <c r="S8" s="22" t="s">
        <v>222</v>
      </c>
      <c r="T8" s="18" t="s">
        <v>423</v>
      </c>
      <c r="U8" s="18" t="s">
        <v>931</v>
      </c>
      <c r="V8" s="22" t="s">
        <v>424</v>
      </c>
      <c r="W8" s="18" t="s">
        <v>425</v>
      </c>
      <c r="X8" s="19">
        <v>6515394120</v>
      </c>
      <c r="Y8" s="22" t="s">
        <v>426</v>
      </c>
      <c r="Z8" s="25" t="s">
        <v>753</v>
      </c>
      <c r="AA8" s="25" t="s">
        <v>754</v>
      </c>
      <c r="AB8" s="35" t="s">
        <v>1082</v>
      </c>
      <c r="AC8" s="20" t="s">
        <v>171</v>
      </c>
      <c r="AD8" s="20" t="s">
        <v>171</v>
      </c>
      <c r="AE8" s="20" t="s">
        <v>171</v>
      </c>
      <c r="AF8" s="25" t="s">
        <v>753</v>
      </c>
      <c r="AG8" s="25" t="s">
        <v>754</v>
      </c>
      <c r="AH8" s="35" t="s">
        <v>1082</v>
      </c>
      <c r="AI8" s="20" t="s">
        <v>171</v>
      </c>
      <c r="AJ8" s="20" t="s">
        <v>171</v>
      </c>
      <c r="AK8" s="20" t="s">
        <v>171</v>
      </c>
      <c r="AL8" s="25" t="s">
        <v>753</v>
      </c>
      <c r="AM8" s="25" t="s">
        <v>754</v>
      </c>
      <c r="AN8" s="35" t="s">
        <v>1082</v>
      </c>
      <c r="AO8" s="20" t="s">
        <v>171</v>
      </c>
      <c r="AP8" s="20" t="s">
        <v>171</v>
      </c>
      <c r="AQ8" s="20" t="s">
        <v>171</v>
      </c>
      <c r="AR8" s="20" t="s">
        <v>450</v>
      </c>
      <c r="AS8" s="20" t="s">
        <v>451</v>
      </c>
      <c r="AT8" s="31" t="s">
        <v>455</v>
      </c>
      <c r="AU8" s="20" t="s">
        <v>171</v>
      </c>
      <c r="AV8" s="20" t="s">
        <v>171</v>
      </c>
      <c r="AW8" s="20" t="s">
        <v>171</v>
      </c>
      <c r="AX8" s="47" t="s">
        <v>171</v>
      </c>
      <c r="AY8" s="47" t="s">
        <v>171</v>
      </c>
      <c r="AZ8" s="47" t="s">
        <v>171</v>
      </c>
      <c r="BA8" s="47" t="s">
        <v>171</v>
      </c>
      <c r="BB8" s="47" t="s">
        <v>171</v>
      </c>
      <c r="BC8" s="47" t="s">
        <v>171</v>
      </c>
      <c r="BD8" s="34" t="s">
        <v>223</v>
      </c>
      <c r="BE8" s="34" t="s">
        <v>996</v>
      </c>
      <c r="BF8" s="35" t="s">
        <v>226</v>
      </c>
      <c r="BG8" s="20" t="s">
        <v>171</v>
      </c>
      <c r="BH8" s="20" t="s">
        <v>171</v>
      </c>
      <c r="BI8" s="20" t="s">
        <v>171</v>
      </c>
      <c r="BJ8" s="47" t="s">
        <v>747</v>
      </c>
      <c r="BK8" s="47" t="s">
        <v>748</v>
      </c>
      <c r="BL8" s="49" t="s">
        <v>749</v>
      </c>
      <c r="BM8" s="47" t="s">
        <v>750</v>
      </c>
      <c r="BN8" s="47" t="s">
        <v>751</v>
      </c>
      <c r="BO8" s="49" t="s">
        <v>752</v>
      </c>
      <c r="BP8" s="47" t="s">
        <v>753</v>
      </c>
      <c r="BQ8" s="47" t="s">
        <v>754</v>
      </c>
      <c r="BR8" s="53" t="s">
        <v>755</v>
      </c>
      <c r="BS8" s="47" t="s">
        <v>756</v>
      </c>
      <c r="BT8" s="47" t="s">
        <v>757</v>
      </c>
      <c r="BU8" s="49" t="s">
        <v>758</v>
      </c>
      <c r="BV8" s="47" t="s">
        <v>759</v>
      </c>
      <c r="BW8" s="47" t="s">
        <v>760</v>
      </c>
      <c r="BX8" s="49" t="s">
        <v>761</v>
      </c>
      <c r="BY8" s="47" t="s">
        <v>171</v>
      </c>
      <c r="BZ8" s="47" t="s">
        <v>171</v>
      </c>
      <c r="CA8" s="47" t="s">
        <v>171</v>
      </c>
      <c r="CB8" s="25" t="s">
        <v>1233</v>
      </c>
      <c r="CC8" s="64" t="s">
        <v>1234</v>
      </c>
      <c r="CD8" s="61" t="s">
        <v>1235</v>
      </c>
      <c r="CE8" s="62"/>
      <c r="CF8" s="20" t="s">
        <v>171</v>
      </c>
      <c r="CG8" s="20" t="s">
        <v>171</v>
      </c>
      <c r="CH8" s="20" t="s">
        <v>171</v>
      </c>
      <c r="CI8" s="20" t="s">
        <v>171</v>
      </c>
      <c r="CJ8" s="20" t="s">
        <v>171</v>
      </c>
      <c r="CK8" s="20" t="s">
        <v>171</v>
      </c>
      <c r="CL8" s="20" t="s">
        <v>171</v>
      </c>
      <c r="CM8" s="20" t="s">
        <v>171</v>
      </c>
      <c r="CN8" s="20" t="s">
        <v>171</v>
      </c>
      <c r="CO8" s="20" t="s">
        <v>171</v>
      </c>
      <c r="CP8" s="20" t="s">
        <v>171</v>
      </c>
      <c r="CQ8" s="20" t="s">
        <v>171</v>
      </c>
      <c r="CR8" s="20" t="s">
        <v>171</v>
      </c>
      <c r="CS8" s="20" t="s">
        <v>171</v>
      </c>
      <c r="CT8" s="20" t="s">
        <v>171</v>
      </c>
      <c r="CU8" s="20" t="s">
        <v>171</v>
      </c>
      <c r="CV8" s="20" t="s">
        <v>171</v>
      </c>
      <c r="CW8" s="20" t="s">
        <v>171</v>
      </c>
      <c r="CX8" s="20" t="s">
        <v>171</v>
      </c>
      <c r="CY8" s="20" t="s">
        <v>171</v>
      </c>
    </row>
    <row r="9" spans="1:103" ht="15" x14ac:dyDescent="0.25">
      <c r="A9" s="17" t="s">
        <v>121</v>
      </c>
      <c r="B9" s="34" t="s">
        <v>613</v>
      </c>
      <c r="C9" s="34" t="s">
        <v>905</v>
      </c>
      <c r="D9" s="35" t="s">
        <v>614</v>
      </c>
      <c r="E9" s="34" t="s">
        <v>615</v>
      </c>
      <c r="F9" s="34" t="s">
        <v>918</v>
      </c>
      <c r="G9" s="35" t="s">
        <v>616</v>
      </c>
      <c r="H9" s="34" t="s">
        <v>617</v>
      </c>
      <c r="I9" s="34" t="s">
        <v>921</v>
      </c>
      <c r="J9" s="35" t="s">
        <v>618</v>
      </c>
      <c r="K9" s="20" t="s">
        <v>171</v>
      </c>
      <c r="L9" s="20" t="s">
        <v>171</v>
      </c>
      <c r="M9" s="20" t="s">
        <v>171</v>
      </c>
      <c r="N9" s="34" t="s">
        <v>642</v>
      </c>
      <c r="O9" s="38" t="s">
        <v>643</v>
      </c>
      <c r="P9" s="37" t="s">
        <v>644</v>
      </c>
      <c r="Q9" s="18" t="s">
        <v>423</v>
      </c>
      <c r="R9" s="18" t="s">
        <v>645</v>
      </c>
      <c r="S9" s="22" t="s">
        <v>424</v>
      </c>
      <c r="T9" s="18" t="s">
        <v>423</v>
      </c>
      <c r="U9" s="18" t="s">
        <v>932</v>
      </c>
      <c r="V9" s="22" t="s">
        <v>424</v>
      </c>
      <c r="W9" s="18" t="s">
        <v>425</v>
      </c>
      <c r="X9" s="19">
        <v>6515394121</v>
      </c>
      <c r="Y9" s="22" t="s">
        <v>426</v>
      </c>
      <c r="Z9" s="20" t="s">
        <v>171</v>
      </c>
      <c r="AA9" s="20" t="s">
        <v>171</v>
      </c>
      <c r="AB9" s="20" t="s">
        <v>171</v>
      </c>
      <c r="AC9" s="20" t="s">
        <v>171</v>
      </c>
      <c r="AD9" s="20" t="s">
        <v>171</v>
      </c>
      <c r="AE9" s="20" t="s">
        <v>171</v>
      </c>
      <c r="AF9" s="47" t="s">
        <v>613</v>
      </c>
      <c r="AG9" s="34" t="s">
        <v>905</v>
      </c>
      <c r="AH9" s="35" t="s">
        <v>614</v>
      </c>
      <c r="AI9" s="47" t="s">
        <v>615</v>
      </c>
      <c r="AJ9" s="34" t="s">
        <v>918</v>
      </c>
      <c r="AK9" s="35" t="s">
        <v>616</v>
      </c>
      <c r="AL9" s="47" t="s">
        <v>617</v>
      </c>
      <c r="AM9" s="34" t="s">
        <v>921</v>
      </c>
      <c r="AN9" s="35" t="s">
        <v>618</v>
      </c>
      <c r="AO9" s="20" t="s">
        <v>171</v>
      </c>
      <c r="AP9" s="20" t="s">
        <v>171</v>
      </c>
      <c r="AQ9" s="20" t="s">
        <v>171</v>
      </c>
      <c r="AR9" s="20" t="s">
        <v>452</v>
      </c>
      <c r="AS9" s="20" t="s">
        <v>453</v>
      </c>
      <c r="AT9" s="31" t="s">
        <v>454</v>
      </c>
      <c r="AU9" s="47" t="s">
        <v>171</v>
      </c>
      <c r="AV9" s="47" t="s">
        <v>171</v>
      </c>
      <c r="AW9" s="47" t="s">
        <v>171</v>
      </c>
      <c r="AX9" s="47" t="s">
        <v>171</v>
      </c>
      <c r="AY9" s="47" t="s">
        <v>171</v>
      </c>
      <c r="AZ9" s="47" t="s">
        <v>171</v>
      </c>
      <c r="BA9" s="47" t="s">
        <v>171</v>
      </c>
      <c r="BB9" s="47" t="s">
        <v>171</v>
      </c>
      <c r="BC9" s="47" t="s">
        <v>171</v>
      </c>
      <c r="BD9" s="34" t="s">
        <v>1106</v>
      </c>
      <c r="BE9" s="34" t="s">
        <v>1107</v>
      </c>
      <c r="BF9" s="35" t="s">
        <v>1108</v>
      </c>
      <c r="BG9" s="20" t="s">
        <v>171</v>
      </c>
      <c r="BH9" s="20" t="s">
        <v>171</v>
      </c>
      <c r="BI9" s="20" t="s">
        <v>171</v>
      </c>
      <c r="BJ9" s="50" t="s">
        <v>768</v>
      </c>
      <c r="BK9" s="50" t="s">
        <v>769</v>
      </c>
      <c r="BL9" s="52" t="s">
        <v>770</v>
      </c>
      <c r="BM9" s="50" t="s">
        <v>771</v>
      </c>
      <c r="BN9" s="50" t="s">
        <v>772</v>
      </c>
      <c r="BO9" s="54" t="s">
        <v>773</v>
      </c>
      <c r="BP9" s="47" t="s">
        <v>171</v>
      </c>
      <c r="BQ9" s="47" t="s">
        <v>171</v>
      </c>
      <c r="BR9" s="47" t="s">
        <v>171</v>
      </c>
      <c r="BS9" s="47" t="s">
        <v>171</v>
      </c>
      <c r="BT9" s="47" t="s">
        <v>171</v>
      </c>
      <c r="BU9" s="47" t="s">
        <v>171</v>
      </c>
      <c r="BV9" s="47" t="s">
        <v>171</v>
      </c>
      <c r="BW9" s="47" t="s">
        <v>171</v>
      </c>
      <c r="BX9" s="47" t="s">
        <v>171</v>
      </c>
      <c r="BY9" s="47" t="s">
        <v>171</v>
      </c>
      <c r="BZ9" s="47" t="s">
        <v>171</v>
      </c>
      <c r="CA9" s="47" t="s">
        <v>171</v>
      </c>
      <c r="CB9" s="25" t="s">
        <v>171</v>
      </c>
      <c r="CC9" s="60" t="s">
        <v>1236</v>
      </c>
      <c r="CD9" s="65" t="s">
        <v>1237</v>
      </c>
      <c r="CE9" s="62"/>
      <c r="CF9" s="20" t="s">
        <v>171</v>
      </c>
      <c r="CG9" s="20" t="s">
        <v>171</v>
      </c>
      <c r="CH9" s="20" t="s">
        <v>171</v>
      </c>
      <c r="CI9" s="20" t="s">
        <v>171</v>
      </c>
      <c r="CJ9" s="20" t="s">
        <v>171</v>
      </c>
      <c r="CK9" s="20" t="s">
        <v>171</v>
      </c>
      <c r="CL9" s="20" t="s">
        <v>171</v>
      </c>
      <c r="CM9" s="20" t="s">
        <v>171</v>
      </c>
      <c r="CN9" s="20" t="s">
        <v>171</v>
      </c>
      <c r="CO9" s="20" t="s">
        <v>171</v>
      </c>
      <c r="CP9" s="20" t="s">
        <v>171</v>
      </c>
      <c r="CQ9" s="20" t="s">
        <v>171</v>
      </c>
      <c r="CR9" s="20" t="s">
        <v>171</v>
      </c>
      <c r="CS9" s="20" t="s">
        <v>171</v>
      </c>
      <c r="CT9" s="20" t="s">
        <v>171</v>
      </c>
      <c r="CU9" s="20" t="s">
        <v>171</v>
      </c>
      <c r="CV9" s="20" t="s">
        <v>171</v>
      </c>
      <c r="CW9" s="20" t="s">
        <v>171</v>
      </c>
      <c r="CX9" s="20" t="s">
        <v>171</v>
      </c>
      <c r="CY9" s="20" t="s">
        <v>171</v>
      </c>
    </row>
    <row r="10" spans="1:103" ht="15" x14ac:dyDescent="0.25">
      <c r="A10" s="17" t="s">
        <v>122</v>
      </c>
      <c r="B10" s="34" t="s">
        <v>581</v>
      </c>
      <c r="C10" s="34" t="s">
        <v>582</v>
      </c>
      <c r="D10" s="35" t="s">
        <v>583</v>
      </c>
      <c r="E10" s="34" t="s">
        <v>584</v>
      </c>
      <c r="F10" s="34" t="s">
        <v>585</v>
      </c>
      <c r="G10" s="35" t="s">
        <v>586</v>
      </c>
      <c r="H10" s="34" t="s">
        <v>920</v>
      </c>
      <c r="I10" s="34" t="s">
        <v>587</v>
      </c>
      <c r="J10" s="35" t="s">
        <v>588</v>
      </c>
      <c r="K10" s="34" t="s">
        <v>589</v>
      </c>
      <c r="L10" s="34" t="s">
        <v>590</v>
      </c>
      <c r="M10" s="35" t="s">
        <v>591</v>
      </c>
      <c r="N10" s="34" t="s">
        <v>646</v>
      </c>
      <c r="O10" s="38" t="s">
        <v>647</v>
      </c>
      <c r="P10" s="37" t="s">
        <v>648</v>
      </c>
      <c r="Q10" s="40" t="s">
        <v>649</v>
      </c>
      <c r="R10" s="41" t="s">
        <v>650</v>
      </c>
      <c r="S10" s="37" t="s">
        <v>651</v>
      </c>
      <c r="T10" s="18" t="s">
        <v>423</v>
      </c>
      <c r="U10" s="18" t="s">
        <v>933</v>
      </c>
      <c r="V10" s="22" t="s">
        <v>424</v>
      </c>
      <c r="W10" s="18" t="s">
        <v>425</v>
      </c>
      <c r="X10" s="19">
        <v>6515394122</v>
      </c>
      <c r="Y10" s="22" t="s">
        <v>426</v>
      </c>
      <c r="Z10" s="34" t="s">
        <v>592</v>
      </c>
      <c r="AA10" s="34" t="s">
        <v>593</v>
      </c>
      <c r="AB10" s="35" t="s">
        <v>594</v>
      </c>
      <c r="AC10" s="34" t="s">
        <v>171</v>
      </c>
      <c r="AD10" s="34" t="s">
        <v>171</v>
      </c>
      <c r="AE10" s="34" t="s">
        <v>171</v>
      </c>
      <c r="AF10" s="34" t="s">
        <v>595</v>
      </c>
      <c r="AG10" s="34" t="s">
        <v>596</v>
      </c>
      <c r="AH10" s="35" t="s">
        <v>597</v>
      </c>
      <c r="AI10" s="20" t="s">
        <v>171</v>
      </c>
      <c r="AJ10" s="20" t="s">
        <v>171</v>
      </c>
      <c r="AK10" s="20" t="s">
        <v>171</v>
      </c>
      <c r="AL10" s="34" t="s">
        <v>592</v>
      </c>
      <c r="AM10" s="34" t="s">
        <v>593</v>
      </c>
      <c r="AN10" s="35" t="s">
        <v>594</v>
      </c>
      <c r="AO10" s="20" t="s">
        <v>171</v>
      </c>
      <c r="AP10" s="20" t="s">
        <v>171</v>
      </c>
      <c r="AQ10" s="20" t="s">
        <v>171</v>
      </c>
      <c r="AR10" s="20" t="s">
        <v>456</v>
      </c>
      <c r="AS10" s="20" t="s">
        <v>457</v>
      </c>
      <c r="AT10" s="31" t="s">
        <v>458</v>
      </c>
      <c r="AU10" s="20" t="s">
        <v>459</v>
      </c>
      <c r="AV10" s="20" t="s">
        <v>460</v>
      </c>
      <c r="AW10" s="31" t="s">
        <v>461</v>
      </c>
      <c r="AX10" s="47" t="s">
        <v>171</v>
      </c>
      <c r="AY10" s="47" t="s">
        <v>171</v>
      </c>
      <c r="AZ10" s="47" t="s">
        <v>171</v>
      </c>
      <c r="BA10" s="47" t="s">
        <v>171</v>
      </c>
      <c r="BB10" s="47" t="s">
        <v>171</v>
      </c>
      <c r="BC10" s="47" t="s">
        <v>171</v>
      </c>
      <c r="BD10" s="34" t="s">
        <v>1106</v>
      </c>
      <c r="BE10" s="34" t="s">
        <v>1107</v>
      </c>
      <c r="BF10" s="35" t="s">
        <v>1108</v>
      </c>
      <c r="BG10" s="20" t="s">
        <v>171</v>
      </c>
      <c r="BH10" s="20" t="s">
        <v>171</v>
      </c>
      <c r="BI10" s="20" t="s">
        <v>171</v>
      </c>
      <c r="BJ10" s="55" t="s">
        <v>774</v>
      </c>
      <c r="BK10" s="55" t="s">
        <v>775</v>
      </c>
      <c r="BL10" s="52" t="s">
        <v>776</v>
      </c>
      <c r="BM10" s="47" t="s">
        <v>589</v>
      </c>
      <c r="BN10" s="47" t="s">
        <v>775</v>
      </c>
      <c r="BO10" s="49" t="s">
        <v>591</v>
      </c>
      <c r="BP10" s="47" t="s">
        <v>171</v>
      </c>
      <c r="BQ10" s="47" t="s">
        <v>171</v>
      </c>
      <c r="BR10" s="47" t="s">
        <v>171</v>
      </c>
      <c r="BS10" s="47" t="s">
        <v>171</v>
      </c>
      <c r="BT10" s="47" t="s">
        <v>171</v>
      </c>
      <c r="BU10" s="47" t="s">
        <v>171</v>
      </c>
      <c r="BV10" s="47" t="s">
        <v>171</v>
      </c>
      <c r="BW10" s="47" t="s">
        <v>171</v>
      </c>
      <c r="BX10" s="47" t="s">
        <v>171</v>
      </c>
      <c r="BY10" s="47" t="s">
        <v>171</v>
      </c>
      <c r="BZ10" s="47" t="s">
        <v>171</v>
      </c>
      <c r="CA10" s="47" t="s">
        <v>171</v>
      </c>
      <c r="CB10" s="25" t="s">
        <v>1305</v>
      </c>
      <c r="CC10" s="60" t="s">
        <v>1238</v>
      </c>
      <c r="CD10" s="65" t="s">
        <v>1239</v>
      </c>
      <c r="CE10" s="62"/>
      <c r="CF10" s="20" t="s">
        <v>171</v>
      </c>
      <c r="CG10" s="20" t="s">
        <v>171</v>
      </c>
      <c r="CH10" s="20" t="s">
        <v>171</v>
      </c>
      <c r="CI10" s="20" t="s">
        <v>171</v>
      </c>
      <c r="CJ10" s="20" t="s">
        <v>171</v>
      </c>
      <c r="CK10" s="20" t="s">
        <v>171</v>
      </c>
      <c r="CL10" s="20" t="s">
        <v>171</v>
      </c>
      <c r="CM10" s="20" t="s">
        <v>171</v>
      </c>
      <c r="CN10" s="20" t="s">
        <v>171</v>
      </c>
      <c r="CO10" s="20" t="s">
        <v>171</v>
      </c>
      <c r="CP10" s="20" t="s">
        <v>171</v>
      </c>
      <c r="CQ10" s="20" t="s">
        <v>171</v>
      </c>
      <c r="CR10" s="20" t="s">
        <v>171</v>
      </c>
      <c r="CS10" s="20" t="s">
        <v>171</v>
      </c>
      <c r="CT10" s="20" t="s">
        <v>171</v>
      </c>
      <c r="CU10" s="20" t="s">
        <v>171</v>
      </c>
      <c r="CV10" s="20" t="s">
        <v>171</v>
      </c>
      <c r="CW10" s="20" t="s">
        <v>171</v>
      </c>
      <c r="CX10" s="20" t="s">
        <v>171</v>
      </c>
      <c r="CY10" s="20" t="s">
        <v>171</v>
      </c>
    </row>
    <row r="11" spans="1:103" ht="15" x14ac:dyDescent="0.25">
      <c r="A11" s="17" t="s">
        <v>123</v>
      </c>
      <c r="B11" s="34" t="s">
        <v>578</v>
      </c>
      <c r="C11" s="34" t="s">
        <v>579</v>
      </c>
      <c r="D11" s="35" t="s">
        <v>580</v>
      </c>
      <c r="E11" s="25" t="s">
        <v>747</v>
      </c>
      <c r="F11" s="25" t="s">
        <v>748</v>
      </c>
      <c r="G11" s="35" t="s">
        <v>749</v>
      </c>
      <c r="H11" s="20" t="s">
        <v>171</v>
      </c>
      <c r="I11" s="20" t="s">
        <v>171</v>
      </c>
      <c r="J11" s="20" t="s">
        <v>171</v>
      </c>
      <c r="K11" s="20" t="s">
        <v>171</v>
      </c>
      <c r="L11" s="20" t="s">
        <v>171</v>
      </c>
      <c r="M11" s="20" t="s">
        <v>171</v>
      </c>
      <c r="N11" s="18" t="s">
        <v>1022</v>
      </c>
      <c r="P11" s="22"/>
      <c r="Q11" s="34" t="s">
        <v>655</v>
      </c>
      <c r="R11" s="34" t="s">
        <v>659</v>
      </c>
      <c r="S11" s="37" t="s">
        <v>657</v>
      </c>
      <c r="T11" s="18" t="s">
        <v>423</v>
      </c>
      <c r="U11" s="18" t="s">
        <v>934</v>
      </c>
      <c r="V11" s="22" t="s">
        <v>424</v>
      </c>
      <c r="W11" s="18" t="s">
        <v>425</v>
      </c>
      <c r="X11" s="19">
        <v>6515394123</v>
      </c>
      <c r="Y11" s="22" t="s">
        <v>426</v>
      </c>
      <c r="Z11" s="17" t="s">
        <v>777</v>
      </c>
      <c r="AA11" s="25" t="s">
        <v>778</v>
      </c>
      <c r="AB11" s="35" t="s">
        <v>1083</v>
      </c>
      <c r="AC11" s="25" t="s">
        <v>1084</v>
      </c>
      <c r="AD11" s="25" t="s">
        <v>1086</v>
      </c>
      <c r="AE11" s="35" t="s">
        <v>1085</v>
      </c>
      <c r="AF11" s="17" t="s">
        <v>777</v>
      </c>
      <c r="AG11" s="25" t="s">
        <v>778</v>
      </c>
      <c r="AH11" s="35" t="s">
        <v>1083</v>
      </c>
      <c r="AI11" s="25" t="s">
        <v>1084</v>
      </c>
      <c r="AJ11" s="25" t="s">
        <v>1086</v>
      </c>
      <c r="AK11" s="35" t="s">
        <v>1085</v>
      </c>
      <c r="AL11" s="17" t="s">
        <v>777</v>
      </c>
      <c r="AM11" s="25" t="s">
        <v>778</v>
      </c>
      <c r="AN11" s="35" t="s">
        <v>1083</v>
      </c>
      <c r="AO11" s="25" t="s">
        <v>1084</v>
      </c>
      <c r="AP11" s="25" t="s">
        <v>1086</v>
      </c>
      <c r="AQ11" s="35" t="s">
        <v>1085</v>
      </c>
      <c r="AR11" s="25" t="s">
        <v>462</v>
      </c>
      <c r="AS11" s="20" t="s">
        <v>463</v>
      </c>
      <c r="AT11" s="31" t="s">
        <v>464</v>
      </c>
      <c r="AU11" s="20" t="s">
        <v>171</v>
      </c>
      <c r="AV11" s="47" t="s">
        <v>171</v>
      </c>
      <c r="AW11" s="47" t="s">
        <v>171</v>
      </c>
      <c r="AX11" s="47" t="s">
        <v>171</v>
      </c>
      <c r="AY11" s="47" t="s">
        <v>171</v>
      </c>
      <c r="AZ11" s="47" t="s">
        <v>171</v>
      </c>
      <c r="BA11" s="47" t="s">
        <v>171</v>
      </c>
      <c r="BB11" s="47" t="s">
        <v>171</v>
      </c>
      <c r="BC11" s="47" t="s">
        <v>171</v>
      </c>
      <c r="BD11" s="34" t="s">
        <v>223</v>
      </c>
      <c r="BE11" s="34" t="s">
        <v>996</v>
      </c>
      <c r="BF11" s="35" t="s">
        <v>226</v>
      </c>
      <c r="BG11" s="25"/>
      <c r="BH11" s="35"/>
      <c r="BI11" s="20" t="s">
        <v>171</v>
      </c>
      <c r="BJ11" s="47" t="s">
        <v>747</v>
      </c>
      <c r="BK11" s="47" t="s">
        <v>748</v>
      </c>
      <c r="BL11" s="49" t="s">
        <v>749</v>
      </c>
      <c r="BM11" s="47" t="s">
        <v>777</v>
      </c>
      <c r="BN11" s="56" t="s">
        <v>778</v>
      </c>
      <c r="BO11" s="54" t="s">
        <v>779</v>
      </c>
      <c r="BP11" s="50" t="s">
        <v>780</v>
      </c>
      <c r="BQ11" s="50" t="s">
        <v>781</v>
      </c>
      <c r="BR11" s="52" t="s">
        <v>782</v>
      </c>
      <c r="BS11" s="47" t="s">
        <v>1003</v>
      </c>
      <c r="BT11" s="47" t="s">
        <v>1004</v>
      </c>
      <c r="BU11" s="49" t="s">
        <v>1005</v>
      </c>
      <c r="BV11" s="47" t="s">
        <v>171</v>
      </c>
      <c r="BW11" s="47" t="s">
        <v>171</v>
      </c>
      <c r="BX11" s="47" t="s">
        <v>171</v>
      </c>
      <c r="BY11" s="47" t="s">
        <v>171</v>
      </c>
      <c r="BZ11" s="47" t="s">
        <v>171</v>
      </c>
      <c r="CA11" s="47" t="s">
        <v>171</v>
      </c>
      <c r="CB11" s="25" t="s">
        <v>1240</v>
      </c>
      <c r="CC11" s="64" t="s">
        <v>1241</v>
      </c>
      <c r="CD11" s="65" t="s">
        <v>1242</v>
      </c>
      <c r="CE11" s="62"/>
      <c r="CF11" s="20" t="s">
        <v>171</v>
      </c>
      <c r="CG11" s="20" t="s">
        <v>171</v>
      </c>
      <c r="CH11" s="20" t="s">
        <v>171</v>
      </c>
      <c r="CI11" s="20" t="s">
        <v>171</v>
      </c>
      <c r="CJ11" s="20" t="s">
        <v>171</v>
      </c>
      <c r="CK11" s="20" t="s">
        <v>171</v>
      </c>
      <c r="CL11" s="20" t="s">
        <v>171</v>
      </c>
      <c r="CM11" s="20" t="s">
        <v>171</v>
      </c>
      <c r="CN11" s="20" t="s">
        <v>171</v>
      </c>
      <c r="CO11" s="20" t="s">
        <v>171</v>
      </c>
      <c r="CP11" s="20" t="s">
        <v>171</v>
      </c>
      <c r="CQ11" s="20" t="s">
        <v>171</v>
      </c>
      <c r="CR11" s="20" t="s">
        <v>171</v>
      </c>
      <c r="CS11" s="20" t="s">
        <v>171</v>
      </c>
      <c r="CT11" s="20" t="s">
        <v>171</v>
      </c>
      <c r="CU11" s="20" t="s">
        <v>171</v>
      </c>
      <c r="CV11" s="20" t="s">
        <v>171</v>
      </c>
      <c r="CW11" s="20" t="s">
        <v>171</v>
      </c>
      <c r="CX11" s="20" t="s">
        <v>171</v>
      </c>
      <c r="CY11" s="20" t="s">
        <v>171</v>
      </c>
    </row>
    <row r="12" spans="1:103" ht="15" x14ac:dyDescent="0.25">
      <c r="A12" s="17" t="s">
        <v>124</v>
      </c>
      <c r="B12" s="34" t="s">
        <v>619</v>
      </c>
      <c r="C12" s="34" t="s">
        <v>906</v>
      </c>
      <c r="D12" s="35" t="s">
        <v>620</v>
      </c>
      <c r="E12" s="34" t="s">
        <v>621</v>
      </c>
      <c r="F12" s="34" t="s">
        <v>919</v>
      </c>
      <c r="G12" s="35" t="s">
        <v>622</v>
      </c>
      <c r="H12" s="34" t="s">
        <v>623</v>
      </c>
      <c r="I12" s="34" t="s">
        <v>784</v>
      </c>
      <c r="J12" s="35" t="s">
        <v>928</v>
      </c>
      <c r="K12" s="34" t="s">
        <v>624</v>
      </c>
      <c r="L12" s="35" t="s">
        <v>926</v>
      </c>
      <c r="M12" s="35" t="s">
        <v>927</v>
      </c>
      <c r="N12" s="34" t="s">
        <v>658</v>
      </c>
      <c r="O12" s="36" t="s">
        <v>659</v>
      </c>
      <c r="P12" s="37" t="s">
        <v>660</v>
      </c>
      <c r="Q12" s="34" t="s">
        <v>661</v>
      </c>
      <c r="R12" s="36" t="s">
        <v>662</v>
      </c>
      <c r="S12" s="37" t="s">
        <v>663</v>
      </c>
      <c r="T12" s="18" t="s">
        <v>423</v>
      </c>
      <c r="U12" s="18" t="s">
        <v>935</v>
      </c>
      <c r="V12" s="22" t="s">
        <v>424</v>
      </c>
      <c r="W12" s="18" t="s">
        <v>425</v>
      </c>
      <c r="X12" s="19">
        <v>6515394124</v>
      </c>
      <c r="Y12" s="22" t="s">
        <v>426</v>
      </c>
      <c r="Z12" s="20" t="s">
        <v>171</v>
      </c>
      <c r="AA12" s="20" t="s">
        <v>171</v>
      </c>
      <c r="AB12" s="20" t="s">
        <v>171</v>
      </c>
      <c r="AC12" s="20" t="s">
        <v>171</v>
      </c>
      <c r="AD12" s="20" t="s">
        <v>171</v>
      </c>
      <c r="AE12" s="20" t="s">
        <v>171</v>
      </c>
      <c r="AF12" s="20" t="s">
        <v>171</v>
      </c>
      <c r="AG12" s="20" t="s">
        <v>171</v>
      </c>
      <c r="AH12" s="20" t="s">
        <v>171</v>
      </c>
      <c r="AI12" s="20" t="s">
        <v>171</v>
      </c>
      <c r="AJ12" s="20" t="s">
        <v>171</v>
      </c>
      <c r="AK12" s="20" t="s">
        <v>171</v>
      </c>
      <c r="AL12" s="20" t="s">
        <v>171</v>
      </c>
      <c r="AM12" s="20" t="s">
        <v>171</v>
      </c>
      <c r="AN12" s="20" t="s">
        <v>171</v>
      </c>
      <c r="AO12" s="20" t="s">
        <v>171</v>
      </c>
      <c r="AP12" s="20" t="s">
        <v>171</v>
      </c>
      <c r="AQ12" s="20" t="s">
        <v>171</v>
      </c>
      <c r="AR12" s="20" t="s">
        <v>465</v>
      </c>
      <c r="AS12" s="20" t="s">
        <v>466</v>
      </c>
      <c r="AT12" s="31" t="s">
        <v>467</v>
      </c>
      <c r="AU12" s="47" t="s">
        <v>171</v>
      </c>
      <c r="AV12" s="47" t="s">
        <v>171</v>
      </c>
      <c r="AW12" s="47" t="s">
        <v>171</v>
      </c>
      <c r="AX12" s="47" t="s">
        <v>171</v>
      </c>
      <c r="AY12" s="47" t="s">
        <v>171</v>
      </c>
      <c r="AZ12" s="47" t="s">
        <v>171</v>
      </c>
      <c r="BA12" s="47" t="s">
        <v>171</v>
      </c>
      <c r="BB12" s="47" t="s">
        <v>171</v>
      </c>
      <c r="BC12" s="47" t="s">
        <v>171</v>
      </c>
      <c r="BD12" s="34" t="s">
        <v>1106</v>
      </c>
      <c r="BE12" s="34" t="s">
        <v>1107</v>
      </c>
      <c r="BF12" s="35" t="s">
        <v>1108</v>
      </c>
      <c r="BG12" s="20" t="s">
        <v>171</v>
      </c>
      <c r="BH12" s="20" t="s">
        <v>171</v>
      </c>
      <c r="BI12" s="20" t="s">
        <v>171</v>
      </c>
      <c r="BJ12" s="55" t="s">
        <v>783</v>
      </c>
      <c r="BK12" s="55" t="s">
        <v>784</v>
      </c>
      <c r="BL12" s="52" t="s">
        <v>785</v>
      </c>
      <c r="BM12" s="50" t="s">
        <v>786</v>
      </c>
      <c r="BN12" s="50" t="s">
        <v>787</v>
      </c>
      <c r="BO12" s="54" t="s">
        <v>788</v>
      </c>
      <c r="BP12" s="47" t="s">
        <v>171</v>
      </c>
      <c r="BQ12" s="47" t="s">
        <v>171</v>
      </c>
      <c r="BR12" s="47" t="s">
        <v>171</v>
      </c>
      <c r="BS12" s="47" t="s">
        <v>171</v>
      </c>
      <c r="BT12" s="47" t="s">
        <v>171</v>
      </c>
      <c r="BU12" s="47" t="s">
        <v>171</v>
      </c>
      <c r="BV12" s="47" t="s">
        <v>171</v>
      </c>
      <c r="BW12" s="47" t="s">
        <v>171</v>
      </c>
      <c r="BX12" s="47" t="s">
        <v>171</v>
      </c>
      <c r="BY12" s="47" t="s">
        <v>171</v>
      </c>
      <c r="BZ12" s="47" t="s">
        <v>171</v>
      </c>
      <c r="CA12" s="47" t="s">
        <v>171</v>
      </c>
      <c r="CB12" s="25" t="s">
        <v>1305</v>
      </c>
      <c r="CC12" s="64" t="s">
        <v>1243</v>
      </c>
      <c r="CD12" s="65" t="s">
        <v>1237</v>
      </c>
      <c r="CE12" s="62"/>
      <c r="CF12" s="20" t="s">
        <v>171</v>
      </c>
      <c r="CG12" s="20" t="s">
        <v>171</v>
      </c>
      <c r="CH12" s="20" t="s">
        <v>171</v>
      </c>
      <c r="CI12" s="20" t="s">
        <v>171</v>
      </c>
      <c r="CJ12" s="20" t="s">
        <v>171</v>
      </c>
      <c r="CK12" s="20" t="s">
        <v>171</v>
      </c>
      <c r="CL12" s="20" t="s">
        <v>171</v>
      </c>
      <c r="CM12" s="20" t="s">
        <v>171</v>
      </c>
      <c r="CN12" s="20" t="s">
        <v>171</v>
      </c>
      <c r="CO12" s="20" t="s">
        <v>171</v>
      </c>
      <c r="CP12" s="20" t="s">
        <v>171</v>
      </c>
      <c r="CQ12" s="20" t="s">
        <v>171</v>
      </c>
      <c r="CR12" s="20" t="s">
        <v>171</v>
      </c>
      <c r="CS12" s="20" t="s">
        <v>171</v>
      </c>
      <c r="CT12" s="20" t="s">
        <v>171</v>
      </c>
      <c r="CU12" s="20" t="s">
        <v>171</v>
      </c>
      <c r="CV12" s="20" t="s">
        <v>171</v>
      </c>
      <c r="CW12" s="20" t="s">
        <v>171</v>
      </c>
      <c r="CX12" s="20" t="s">
        <v>171</v>
      </c>
      <c r="CY12" s="20" t="s">
        <v>171</v>
      </c>
    </row>
    <row r="13" spans="1:103" ht="15" x14ac:dyDescent="0.25">
      <c r="A13" s="17" t="s">
        <v>125</v>
      </c>
      <c r="B13" s="34" t="s">
        <v>598</v>
      </c>
      <c r="C13" s="34" t="s">
        <v>599</v>
      </c>
      <c r="D13" s="35" t="s">
        <v>600</v>
      </c>
      <c r="E13" s="34" t="s">
        <v>601</v>
      </c>
      <c r="F13" s="34" t="s">
        <v>602</v>
      </c>
      <c r="G13" s="35" t="s">
        <v>603</v>
      </c>
      <c r="H13" s="34" t="s">
        <v>604</v>
      </c>
      <c r="I13" s="34" t="s">
        <v>605</v>
      </c>
      <c r="J13" s="35" t="s">
        <v>606</v>
      </c>
      <c r="K13" s="34" t="s">
        <v>607</v>
      </c>
      <c r="L13" s="34" t="s">
        <v>608</v>
      </c>
      <c r="M13" s="35" t="s">
        <v>609</v>
      </c>
      <c r="N13" s="34" t="s">
        <v>664</v>
      </c>
      <c r="O13" s="38" t="s">
        <v>665</v>
      </c>
      <c r="P13" s="37" t="s">
        <v>666</v>
      </c>
      <c r="Q13" s="34" t="s">
        <v>636</v>
      </c>
      <c r="R13" s="38" t="s">
        <v>637</v>
      </c>
      <c r="S13" s="37" t="s">
        <v>638</v>
      </c>
      <c r="T13" s="18" t="s">
        <v>423</v>
      </c>
      <c r="U13" s="18" t="s">
        <v>936</v>
      </c>
      <c r="V13" s="22" t="s">
        <v>424</v>
      </c>
      <c r="W13" s="18" t="s">
        <v>425</v>
      </c>
      <c r="X13" s="19">
        <v>6515394125</v>
      </c>
      <c r="Y13" s="22" t="s">
        <v>426</v>
      </c>
      <c r="Z13" s="34" t="s">
        <v>610</v>
      </c>
      <c r="AA13" s="34" t="s">
        <v>611</v>
      </c>
      <c r="AB13" s="35" t="s">
        <v>612</v>
      </c>
      <c r="AC13" s="34" t="s">
        <v>171</v>
      </c>
      <c r="AD13" s="34" t="s">
        <v>171</v>
      </c>
      <c r="AE13" s="34" t="s">
        <v>171</v>
      </c>
      <c r="AF13" s="34" t="s">
        <v>610</v>
      </c>
      <c r="AG13" s="34" t="s">
        <v>611</v>
      </c>
      <c r="AH13" s="35" t="s">
        <v>612</v>
      </c>
      <c r="AI13" s="20" t="s">
        <v>171</v>
      </c>
      <c r="AJ13" s="20" t="s">
        <v>171</v>
      </c>
      <c r="AK13" s="20" t="s">
        <v>171</v>
      </c>
      <c r="AL13" s="34" t="s">
        <v>610</v>
      </c>
      <c r="AM13" s="34" t="s">
        <v>611</v>
      </c>
      <c r="AN13" s="35" t="s">
        <v>612</v>
      </c>
      <c r="AO13" s="20" t="s">
        <v>171</v>
      </c>
      <c r="AP13" s="20" t="s">
        <v>171</v>
      </c>
      <c r="AQ13" s="20" t="s">
        <v>171</v>
      </c>
      <c r="AR13" s="20" t="s">
        <v>468</v>
      </c>
      <c r="AS13" s="20" t="s">
        <v>469</v>
      </c>
      <c r="AT13" s="31" t="s">
        <v>470</v>
      </c>
      <c r="AU13" s="47" t="s">
        <v>171</v>
      </c>
      <c r="AV13" s="47" t="s">
        <v>171</v>
      </c>
      <c r="AW13" s="47" t="s">
        <v>171</v>
      </c>
      <c r="AX13" s="47" t="s">
        <v>171</v>
      </c>
      <c r="AY13" s="47" t="s">
        <v>171</v>
      </c>
      <c r="AZ13" s="47" t="s">
        <v>171</v>
      </c>
      <c r="BA13" s="47" t="s">
        <v>171</v>
      </c>
      <c r="BB13" s="47" t="s">
        <v>171</v>
      </c>
      <c r="BC13" s="47" t="s">
        <v>171</v>
      </c>
      <c r="BD13" s="34" t="s">
        <v>1106</v>
      </c>
      <c r="BE13" s="34" t="s">
        <v>1107</v>
      </c>
      <c r="BF13" s="35" t="s">
        <v>1108</v>
      </c>
      <c r="BG13" s="20" t="s">
        <v>171</v>
      </c>
      <c r="BH13" s="20" t="s">
        <v>171</v>
      </c>
      <c r="BI13" s="20" t="s">
        <v>171</v>
      </c>
      <c r="BJ13" s="50" t="s">
        <v>789</v>
      </c>
      <c r="BK13" s="50" t="s">
        <v>790</v>
      </c>
      <c r="BL13" s="54" t="s">
        <v>791</v>
      </c>
      <c r="BM13" s="50" t="s">
        <v>792</v>
      </c>
      <c r="BN13" s="50" t="s">
        <v>608</v>
      </c>
      <c r="BO13" s="54" t="s">
        <v>609</v>
      </c>
      <c r="BP13" s="47" t="s">
        <v>171</v>
      </c>
      <c r="BQ13" s="47" t="s">
        <v>171</v>
      </c>
      <c r="BR13" s="47" t="s">
        <v>171</v>
      </c>
      <c r="BS13" s="47" t="s">
        <v>171</v>
      </c>
      <c r="BT13" s="47" t="s">
        <v>171</v>
      </c>
      <c r="BU13" s="47" t="s">
        <v>171</v>
      </c>
      <c r="BV13" s="47" t="s">
        <v>171</v>
      </c>
      <c r="BW13" s="47" t="s">
        <v>171</v>
      </c>
      <c r="BX13" s="47" t="s">
        <v>171</v>
      </c>
      <c r="BY13" s="47" t="s">
        <v>171</v>
      </c>
      <c r="BZ13" s="47" t="s">
        <v>171</v>
      </c>
      <c r="CA13" s="47" t="s">
        <v>171</v>
      </c>
      <c r="CB13" s="25" t="s">
        <v>1244</v>
      </c>
      <c r="CC13" s="60" t="s">
        <v>1245</v>
      </c>
      <c r="CD13" s="65" t="s">
        <v>1246</v>
      </c>
      <c r="CE13" s="62"/>
      <c r="CF13" s="20" t="s">
        <v>171</v>
      </c>
      <c r="CG13" s="20" t="s">
        <v>171</v>
      </c>
      <c r="CH13" s="20" t="s">
        <v>171</v>
      </c>
      <c r="CI13" s="20" t="s">
        <v>171</v>
      </c>
      <c r="CJ13" s="20" t="s">
        <v>171</v>
      </c>
      <c r="CK13" s="20" t="s">
        <v>171</v>
      </c>
      <c r="CL13" s="20" t="s">
        <v>171</v>
      </c>
      <c r="CM13" s="20" t="s">
        <v>171</v>
      </c>
      <c r="CN13" s="20" t="s">
        <v>171</v>
      </c>
      <c r="CO13" s="20" t="s">
        <v>171</v>
      </c>
      <c r="CP13" s="20" t="s">
        <v>171</v>
      </c>
      <c r="CQ13" s="20" t="s">
        <v>171</v>
      </c>
      <c r="CR13" s="20" t="s">
        <v>171</v>
      </c>
      <c r="CS13" s="20" t="s">
        <v>171</v>
      </c>
      <c r="CT13" s="20" t="s">
        <v>171</v>
      </c>
      <c r="CU13" s="20" t="s">
        <v>171</v>
      </c>
      <c r="CV13" s="20" t="s">
        <v>171</v>
      </c>
      <c r="CW13" s="20" t="s">
        <v>171</v>
      </c>
      <c r="CX13" s="20" t="s">
        <v>171</v>
      </c>
      <c r="CY13" s="20" t="s">
        <v>171</v>
      </c>
    </row>
    <row r="14" spans="1:103" ht="15" x14ac:dyDescent="0.25">
      <c r="A14" s="17" t="s">
        <v>126</v>
      </c>
      <c r="B14" s="18" t="s">
        <v>371</v>
      </c>
      <c r="C14" s="19" t="s">
        <v>793</v>
      </c>
      <c r="D14" s="32" t="s">
        <v>372</v>
      </c>
      <c r="E14" s="20" t="s">
        <v>171</v>
      </c>
      <c r="F14" s="20" t="s">
        <v>171</v>
      </c>
      <c r="G14" s="20" t="s">
        <v>171</v>
      </c>
      <c r="H14" s="20" t="s">
        <v>171</v>
      </c>
      <c r="I14" s="20" t="s">
        <v>171</v>
      </c>
      <c r="J14" s="20" t="s">
        <v>171</v>
      </c>
      <c r="K14" s="20" t="s">
        <v>171</v>
      </c>
      <c r="L14" s="20" t="s">
        <v>171</v>
      </c>
      <c r="M14" s="20" t="s">
        <v>171</v>
      </c>
      <c r="N14" s="18" t="s">
        <v>373</v>
      </c>
      <c r="O14" s="19" t="s">
        <v>667</v>
      </c>
      <c r="P14" s="22" t="s">
        <v>374</v>
      </c>
      <c r="Q14" s="18" t="s">
        <v>423</v>
      </c>
      <c r="R14" s="18" t="s">
        <v>645</v>
      </c>
      <c r="S14" s="22" t="s">
        <v>424</v>
      </c>
      <c r="T14" s="18" t="s">
        <v>423</v>
      </c>
      <c r="U14" s="18" t="s">
        <v>937</v>
      </c>
      <c r="V14" s="22" t="s">
        <v>424</v>
      </c>
      <c r="W14" s="18" t="s">
        <v>425</v>
      </c>
      <c r="X14" s="19">
        <v>6515394126</v>
      </c>
      <c r="Y14" s="22" t="s">
        <v>426</v>
      </c>
      <c r="Z14" s="18" t="s">
        <v>367</v>
      </c>
      <c r="AA14" s="19" t="s">
        <v>977</v>
      </c>
      <c r="AB14" s="32" t="s">
        <v>368</v>
      </c>
      <c r="AC14" s="20" t="s">
        <v>171</v>
      </c>
      <c r="AD14" s="20" t="s">
        <v>171</v>
      </c>
      <c r="AE14" s="20" t="s">
        <v>171</v>
      </c>
      <c r="AF14" s="18" t="s">
        <v>369</v>
      </c>
      <c r="AG14" s="19" t="s">
        <v>987</v>
      </c>
      <c r="AH14" s="32" t="s">
        <v>370</v>
      </c>
      <c r="AI14" s="20" t="s">
        <v>171</v>
      </c>
      <c r="AJ14" s="20" t="s">
        <v>171</v>
      </c>
      <c r="AK14" s="20" t="s">
        <v>171</v>
      </c>
      <c r="AL14" s="18" t="s">
        <v>367</v>
      </c>
      <c r="AM14" s="19" t="s">
        <v>977</v>
      </c>
      <c r="AN14" s="32" t="s">
        <v>368</v>
      </c>
      <c r="AO14" s="20" t="s">
        <v>171</v>
      </c>
      <c r="AP14" s="20" t="s">
        <v>171</v>
      </c>
      <c r="AQ14" s="20" t="s">
        <v>171</v>
      </c>
      <c r="AR14" s="18" t="s">
        <v>471</v>
      </c>
      <c r="AS14" s="18" t="s">
        <v>472</v>
      </c>
      <c r="AT14" s="32" t="s">
        <v>473</v>
      </c>
      <c r="AU14" s="47" t="s">
        <v>171</v>
      </c>
      <c r="AV14" s="47" t="s">
        <v>171</v>
      </c>
      <c r="AW14" s="47" t="s">
        <v>171</v>
      </c>
      <c r="AX14" s="47" t="s">
        <v>171</v>
      </c>
      <c r="AY14" s="47" t="s">
        <v>171</v>
      </c>
      <c r="AZ14" s="47" t="s">
        <v>171</v>
      </c>
      <c r="BA14" s="47" t="s">
        <v>171</v>
      </c>
      <c r="BB14" s="47" t="s">
        <v>171</v>
      </c>
      <c r="BC14" s="47" t="s">
        <v>171</v>
      </c>
      <c r="BD14" s="17" t="s">
        <v>375</v>
      </c>
      <c r="BE14" s="17" t="s">
        <v>995</v>
      </c>
      <c r="BF14" s="6" t="s">
        <v>376</v>
      </c>
      <c r="BG14" s="20" t="s">
        <v>171</v>
      </c>
      <c r="BH14" s="20" t="s">
        <v>171</v>
      </c>
      <c r="BI14" s="20" t="s">
        <v>171</v>
      </c>
      <c r="BJ14" s="45" t="s">
        <v>371</v>
      </c>
      <c r="BK14" s="45" t="s">
        <v>793</v>
      </c>
      <c r="BL14" s="32" t="s">
        <v>372</v>
      </c>
      <c r="BM14" s="50" t="s">
        <v>794</v>
      </c>
      <c r="BN14" s="50" t="s">
        <v>795</v>
      </c>
      <c r="BO14" s="52" t="s">
        <v>796</v>
      </c>
      <c r="BP14" s="47" t="s">
        <v>171</v>
      </c>
      <c r="BQ14" s="47" t="s">
        <v>171</v>
      </c>
      <c r="BR14" s="47" t="s">
        <v>171</v>
      </c>
      <c r="BS14" s="47" t="s">
        <v>171</v>
      </c>
      <c r="BT14" s="45"/>
      <c r="BU14" s="45"/>
      <c r="BV14" s="45"/>
      <c r="BW14" s="45"/>
      <c r="BX14" s="45"/>
      <c r="BY14" s="45"/>
      <c r="BZ14" s="45"/>
      <c r="CA14" s="45"/>
      <c r="CB14" s="17" t="s">
        <v>1247</v>
      </c>
      <c r="CC14" s="60" t="s">
        <v>1248</v>
      </c>
      <c r="CD14" s="61" t="s">
        <v>1249</v>
      </c>
      <c r="CE14" s="62"/>
    </row>
    <row r="15" spans="1:103" ht="15" x14ac:dyDescent="0.25">
      <c r="A15" s="17" t="s">
        <v>127</v>
      </c>
      <c r="B15" s="34" t="s">
        <v>581</v>
      </c>
      <c r="C15" s="34" t="s">
        <v>582</v>
      </c>
      <c r="D15" s="35" t="s">
        <v>583</v>
      </c>
      <c r="E15" s="34" t="s">
        <v>584</v>
      </c>
      <c r="F15" s="34" t="s">
        <v>585</v>
      </c>
      <c r="G15" s="35" t="s">
        <v>586</v>
      </c>
      <c r="H15" s="34" t="s">
        <v>920</v>
      </c>
      <c r="I15" s="34" t="s">
        <v>587</v>
      </c>
      <c r="J15" s="35" t="s">
        <v>588</v>
      </c>
      <c r="K15" s="34" t="s">
        <v>589</v>
      </c>
      <c r="L15" s="34" t="s">
        <v>590</v>
      </c>
      <c r="M15" s="35" t="s">
        <v>591</v>
      </c>
      <c r="N15" s="34" t="s">
        <v>646</v>
      </c>
      <c r="O15" s="38" t="s">
        <v>647</v>
      </c>
      <c r="P15" s="37" t="s">
        <v>648</v>
      </c>
      <c r="Q15" s="40" t="s">
        <v>649</v>
      </c>
      <c r="R15" s="41" t="s">
        <v>650</v>
      </c>
      <c r="S15" s="37" t="s">
        <v>651</v>
      </c>
      <c r="T15" s="18" t="s">
        <v>423</v>
      </c>
      <c r="U15" s="18" t="s">
        <v>938</v>
      </c>
      <c r="V15" s="22" t="s">
        <v>424</v>
      </c>
      <c r="W15" s="18" t="s">
        <v>425</v>
      </c>
      <c r="X15" s="19">
        <v>6515394127</v>
      </c>
      <c r="Y15" s="22" t="s">
        <v>426</v>
      </c>
      <c r="Z15" s="34" t="s">
        <v>592</v>
      </c>
      <c r="AA15" s="34" t="s">
        <v>593</v>
      </c>
      <c r="AB15" s="35" t="s">
        <v>594</v>
      </c>
      <c r="AC15" s="34" t="s">
        <v>171</v>
      </c>
      <c r="AD15" s="34" t="s">
        <v>171</v>
      </c>
      <c r="AE15" s="34" t="s">
        <v>171</v>
      </c>
      <c r="AF15" s="34" t="s">
        <v>595</v>
      </c>
      <c r="AG15" s="34" t="s">
        <v>596</v>
      </c>
      <c r="AH15" s="35" t="s">
        <v>597</v>
      </c>
      <c r="AI15" s="20" t="s">
        <v>171</v>
      </c>
      <c r="AJ15" s="20" t="s">
        <v>171</v>
      </c>
      <c r="AK15" s="20" t="s">
        <v>171</v>
      </c>
      <c r="AL15" s="34" t="s">
        <v>592</v>
      </c>
      <c r="AM15" s="34" t="s">
        <v>593</v>
      </c>
      <c r="AN15" s="35" t="s">
        <v>594</v>
      </c>
      <c r="AO15" s="20" t="s">
        <v>171</v>
      </c>
      <c r="AP15" s="20" t="s">
        <v>171</v>
      </c>
      <c r="AQ15" s="20" t="s">
        <v>171</v>
      </c>
      <c r="AR15" s="20" t="s">
        <v>474</v>
      </c>
      <c r="AS15" s="20" t="s">
        <v>475</v>
      </c>
      <c r="AT15" s="31" t="s">
        <v>476</v>
      </c>
      <c r="AU15" s="47" t="s">
        <v>171</v>
      </c>
      <c r="AV15" s="47" t="s">
        <v>171</v>
      </c>
      <c r="AW15" s="47" t="s">
        <v>171</v>
      </c>
      <c r="AX15" s="47" t="s">
        <v>171</v>
      </c>
      <c r="AY15" s="47" t="s">
        <v>171</v>
      </c>
      <c r="AZ15" s="47" t="s">
        <v>171</v>
      </c>
      <c r="BA15" s="47" t="s">
        <v>171</v>
      </c>
      <c r="BB15" s="47" t="s">
        <v>171</v>
      </c>
      <c r="BC15" s="47" t="s">
        <v>171</v>
      </c>
      <c r="BD15" s="20" t="s">
        <v>1106</v>
      </c>
      <c r="BE15" s="20" t="s">
        <v>1107</v>
      </c>
      <c r="BF15" s="35" t="s">
        <v>1108</v>
      </c>
      <c r="BG15" s="20" t="s">
        <v>171</v>
      </c>
      <c r="BH15" s="20" t="s">
        <v>171</v>
      </c>
      <c r="BI15" s="20" t="s">
        <v>171</v>
      </c>
      <c r="BJ15" s="55" t="s">
        <v>797</v>
      </c>
      <c r="BK15" s="55" t="s">
        <v>798</v>
      </c>
      <c r="BL15" s="52" t="s">
        <v>799</v>
      </c>
      <c r="BM15" s="47" t="s">
        <v>171</v>
      </c>
      <c r="BN15" s="47" t="s">
        <v>171</v>
      </c>
      <c r="BO15" s="47" t="s">
        <v>171</v>
      </c>
      <c r="BP15" s="47" t="s">
        <v>171</v>
      </c>
      <c r="BQ15" s="47" t="s">
        <v>171</v>
      </c>
      <c r="BR15" s="47" t="s">
        <v>171</v>
      </c>
      <c r="BS15" s="47" t="s">
        <v>171</v>
      </c>
      <c r="BT15" s="47" t="s">
        <v>171</v>
      </c>
      <c r="BU15" s="47" t="s">
        <v>171</v>
      </c>
      <c r="BV15" s="47" t="s">
        <v>171</v>
      </c>
      <c r="BW15" s="47" t="s">
        <v>171</v>
      </c>
      <c r="BX15" s="47" t="s">
        <v>171</v>
      </c>
      <c r="BY15" s="47" t="s">
        <v>171</v>
      </c>
      <c r="BZ15" s="47" t="s">
        <v>171</v>
      </c>
      <c r="CA15" s="47" t="s">
        <v>171</v>
      </c>
      <c r="CB15" s="25" t="s">
        <v>1250</v>
      </c>
      <c r="CC15" s="25" t="s">
        <v>1251</v>
      </c>
      <c r="CD15" s="63" t="s">
        <v>1252</v>
      </c>
      <c r="CE15" s="62"/>
      <c r="CF15" s="20" t="s">
        <v>171</v>
      </c>
      <c r="CG15" s="20" t="s">
        <v>171</v>
      </c>
      <c r="CH15" s="20" t="s">
        <v>171</v>
      </c>
      <c r="CI15" s="20" t="s">
        <v>171</v>
      </c>
      <c r="CJ15" s="20" t="s">
        <v>171</v>
      </c>
      <c r="CK15" s="20" t="s">
        <v>171</v>
      </c>
      <c r="CL15" s="20" t="s">
        <v>171</v>
      </c>
      <c r="CM15" s="20" t="s">
        <v>171</v>
      </c>
      <c r="CN15" s="20" t="s">
        <v>171</v>
      </c>
      <c r="CO15" s="20" t="s">
        <v>171</v>
      </c>
      <c r="CP15" s="20" t="s">
        <v>171</v>
      </c>
      <c r="CQ15" s="20" t="s">
        <v>171</v>
      </c>
      <c r="CR15" s="20" t="s">
        <v>171</v>
      </c>
      <c r="CS15" s="20" t="s">
        <v>171</v>
      </c>
      <c r="CT15" s="20" t="s">
        <v>171</v>
      </c>
      <c r="CU15" s="20" t="s">
        <v>171</v>
      </c>
      <c r="CV15" s="20" t="s">
        <v>171</v>
      </c>
      <c r="CW15" s="20" t="s">
        <v>171</v>
      </c>
      <c r="CX15" s="20" t="s">
        <v>171</v>
      </c>
      <c r="CY15" s="20" t="s">
        <v>171</v>
      </c>
    </row>
    <row r="16" spans="1:103" ht="15" x14ac:dyDescent="0.25">
      <c r="A16" s="17" t="s">
        <v>128</v>
      </c>
      <c r="B16" s="47" t="s">
        <v>1109</v>
      </c>
      <c r="C16" s="47" t="s">
        <v>1110</v>
      </c>
      <c r="D16" s="49" t="s">
        <v>1111</v>
      </c>
      <c r="E16" s="20" t="s">
        <v>171</v>
      </c>
      <c r="F16" s="20" t="s">
        <v>171</v>
      </c>
      <c r="G16" s="20" t="s">
        <v>171</v>
      </c>
      <c r="H16" s="20" t="s">
        <v>171</v>
      </c>
      <c r="I16" s="20" t="s">
        <v>171</v>
      </c>
      <c r="J16" s="20" t="s">
        <v>171</v>
      </c>
      <c r="K16" s="20" t="s">
        <v>171</v>
      </c>
      <c r="L16" s="20" t="s">
        <v>171</v>
      </c>
      <c r="M16" s="20" t="s">
        <v>171</v>
      </c>
      <c r="N16" s="34" t="s">
        <v>668</v>
      </c>
      <c r="O16" s="36" t="s">
        <v>669</v>
      </c>
      <c r="P16" s="37" t="s">
        <v>670</v>
      </c>
      <c r="Q16" s="34" t="s">
        <v>671</v>
      </c>
      <c r="R16" s="36" t="s">
        <v>672</v>
      </c>
      <c r="S16" s="37" t="s">
        <v>673</v>
      </c>
      <c r="T16" s="18" t="s">
        <v>423</v>
      </c>
      <c r="U16" s="18" t="s">
        <v>939</v>
      </c>
      <c r="V16" s="22" t="s">
        <v>424</v>
      </c>
      <c r="W16" s="18" t="s">
        <v>425</v>
      </c>
      <c r="X16" s="19">
        <v>6515394128</v>
      </c>
      <c r="Y16" s="22" t="s">
        <v>426</v>
      </c>
      <c r="Z16" s="25" t="s">
        <v>800</v>
      </c>
      <c r="AA16" s="25" t="s">
        <v>801</v>
      </c>
      <c r="AB16" s="49" t="s">
        <v>802</v>
      </c>
      <c r="AC16" s="25" t="s">
        <v>171</v>
      </c>
      <c r="AD16" s="25" t="s">
        <v>171</v>
      </c>
      <c r="AE16" s="25" t="s">
        <v>171</v>
      </c>
      <c r="AF16" s="25" t="s">
        <v>1188</v>
      </c>
      <c r="AG16" s="25" t="s">
        <v>1189</v>
      </c>
      <c r="AH16" s="49" t="s">
        <v>1190</v>
      </c>
      <c r="AI16" s="25" t="s">
        <v>1191</v>
      </c>
      <c r="AJ16" s="25" t="s">
        <v>1192</v>
      </c>
      <c r="AK16" s="49" t="s">
        <v>1193</v>
      </c>
      <c r="AL16" s="25" t="s">
        <v>800</v>
      </c>
      <c r="AM16" s="25" t="s">
        <v>801</v>
      </c>
      <c r="AN16" s="49" t="s">
        <v>802</v>
      </c>
      <c r="AO16" s="20" t="s">
        <v>171</v>
      </c>
      <c r="AP16" s="20" t="s">
        <v>171</v>
      </c>
      <c r="AQ16" s="20" t="s">
        <v>171</v>
      </c>
      <c r="AR16" s="20" t="s">
        <v>477</v>
      </c>
      <c r="AS16" s="34" t="s">
        <v>1126</v>
      </c>
      <c r="AT16" s="31" t="s">
        <v>478</v>
      </c>
      <c r="AU16" s="47" t="s">
        <v>171</v>
      </c>
      <c r="AV16" s="47" t="s">
        <v>171</v>
      </c>
      <c r="AW16" s="47" t="s">
        <v>171</v>
      </c>
      <c r="AX16" s="47" t="s">
        <v>171</v>
      </c>
      <c r="AY16" s="47" t="s">
        <v>171</v>
      </c>
      <c r="AZ16" s="47" t="s">
        <v>171</v>
      </c>
      <c r="BA16" s="47" t="s">
        <v>171</v>
      </c>
      <c r="BB16" s="47" t="s">
        <v>171</v>
      </c>
      <c r="BC16" s="47" t="s">
        <v>171</v>
      </c>
      <c r="BD16" s="25" t="s">
        <v>741</v>
      </c>
      <c r="BE16" s="25" t="s">
        <v>1127</v>
      </c>
      <c r="BF16" s="35" t="s">
        <v>743</v>
      </c>
      <c r="BG16" s="20" t="s">
        <v>171</v>
      </c>
      <c r="BH16" s="20" t="s">
        <v>171</v>
      </c>
      <c r="BI16" s="20" t="s">
        <v>171</v>
      </c>
      <c r="BJ16" s="50" t="s">
        <v>800</v>
      </c>
      <c r="BK16" s="50" t="s">
        <v>801</v>
      </c>
      <c r="BL16" s="52" t="s">
        <v>802</v>
      </c>
      <c r="BM16" s="50" t="s">
        <v>1006</v>
      </c>
      <c r="BN16" s="50" t="s">
        <v>1007</v>
      </c>
      <c r="BO16" s="57" t="s">
        <v>1008</v>
      </c>
      <c r="BP16" s="55" t="s">
        <v>817</v>
      </c>
      <c r="BQ16" s="55" t="s">
        <v>818</v>
      </c>
      <c r="BR16" s="51" t="s">
        <v>819</v>
      </c>
      <c r="BS16" s="47" t="s">
        <v>171</v>
      </c>
      <c r="BT16" s="47" t="s">
        <v>171</v>
      </c>
      <c r="BU16" s="47" t="s">
        <v>171</v>
      </c>
      <c r="BV16" s="47" t="s">
        <v>171</v>
      </c>
      <c r="BW16" s="47" t="s">
        <v>171</v>
      </c>
      <c r="BX16" s="47" t="s">
        <v>171</v>
      </c>
      <c r="BY16" s="47" t="s">
        <v>171</v>
      </c>
      <c r="BZ16" s="47" t="s">
        <v>171</v>
      </c>
      <c r="CA16" s="47" t="s">
        <v>171</v>
      </c>
      <c r="CB16" s="60" t="s">
        <v>1253</v>
      </c>
      <c r="CC16" s="60" t="s">
        <v>1254</v>
      </c>
      <c r="CD16" s="61" t="s">
        <v>1255</v>
      </c>
      <c r="CE16" s="62"/>
      <c r="CF16" s="20" t="s">
        <v>171</v>
      </c>
      <c r="CG16" s="20" t="s">
        <v>171</v>
      </c>
      <c r="CH16" s="20" t="s">
        <v>171</v>
      </c>
      <c r="CI16" s="20" t="s">
        <v>171</v>
      </c>
      <c r="CJ16" s="20" t="s">
        <v>171</v>
      </c>
      <c r="CK16" s="20" t="s">
        <v>171</v>
      </c>
      <c r="CL16" s="20" t="s">
        <v>171</v>
      </c>
      <c r="CM16" s="20" t="s">
        <v>171</v>
      </c>
      <c r="CN16" s="20" t="s">
        <v>171</v>
      </c>
      <c r="CO16" s="20" t="s">
        <v>171</v>
      </c>
      <c r="CP16" s="20" t="s">
        <v>171</v>
      </c>
      <c r="CQ16" s="20" t="s">
        <v>171</v>
      </c>
      <c r="CR16" s="20" t="s">
        <v>171</v>
      </c>
      <c r="CS16" s="20" t="s">
        <v>171</v>
      </c>
      <c r="CT16" s="20" t="s">
        <v>171</v>
      </c>
      <c r="CU16" s="20" t="s">
        <v>171</v>
      </c>
      <c r="CV16" s="20" t="s">
        <v>171</v>
      </c>
      <c r="CW16" s="20" t="s">
        <v>171</v>
      </c>
      <c r="CX16" s="20" t="s">
        <v>171</v>
      </c>
      <c r="CY16" s="20" t="s">
        <v>171</v>
      </c>
    </row>
    <row r="17" spans="1:103" ht="15" x14ac:dyDescent="0.25">
      <c r="A17" s="17" t="s">
        <v>129</v>
      </c>
      <c r="B17" s="25" t="s">
        <v>1087</v>
      </c>
      <c r="C17" s="25" t="s">
        <v>1088</v>
      </c>
      <c r="D17" s="35" t="s">
        <v>1089</v>
      </c>
      <c r="E17" s="25" t="s">
        <v>1056</v>
      </c>
      <c r="F17" s="25" t="s">
        <v>1057</v>
      </c>
      <c r="G17" s="35" t="s">
        <v>1058</v>
      </c>
      <c r="H17" s="25" t="s">
        <v>1059</v>
      </c>
      <c r="I17" s="25" t="s">
        <v>1060</v>
      </c>
      <c r="J17" s="35" t="s">
        <v>1061</v>
      </c>
      <c r="K17" s="25" t="s">
        <v>878</v>
      </c>
      <c r="L17" s="25" t="s">
        <v>879</v>
      </c>
      <c r="M17" s="35" t="s">
        <v>880</v>
      </c>
      <c r="N17" s="34" t="s">
        <v>674</v>
      </c>
      <c r="O17" s="34" t="s">
        <v>675</v>
      </c>
      <c r="P17" s="37" t="s">
        <v>676</v>
      </c>
      <c r="Q17" s="18" t="s">
        <v>423</v>
      </c>
      <c r="R17" s="18" t="s">
        <v>645</v>
      </c>
      <c r="S17" s="22" t="s">
        <v>424</v>
      </c>
      <c r="T17" s="18" t="s">
        <v>423</v>
      </c>
      <c r="U17" s="18" t="s">
        <v>940</v>
      </c>
      <c r="V17" s="22" t="s">
        <v>424</v>
      </c>
      <c r="W17" s="18" t="s">
        <v>425</v>
      </c>
      <c r="X17" s="19">
        <v>6515394129</v>
      </c>
      <c r="Y17" s="22" t="s">
        <v>426</v>
      </c>
      <c r="Z17" s="25" t="s">
        <v>1036</v>
      </c>
      <c r="AA17" s="25" t="s">
        <v>1037</v>
      </c>
      <c r="AB17" s="35" t="s">
        <v>1038</v>
      </c>
      <c r="AC17" s="25" t="s">
        <v>171</v>
      </c>
      <c r="AD17" s="25" t="s">
        <v>171</v>
      </c>
      <c r="AE17" s="25" t="s">
        <v>171</v>
      </c>
      <c r="AF17" s="25" t="s">
        <v>1039</v>
      </c>
      <c r="AG17" s="25" t="s">
        <v>1075</v>
      </c>
      <c r="AH17" s="35" t="s">
        <v>1040</v>
      </c>
      <c r="AI17" s="25" t="s">
        <v>1041</v>
      </c>
      <c r="AJ17" s="25" t="s">
        <v>1076</v>
      </c>
      <c r="AK17" s="35" t="s">
        <v>1042</v>
      </c>
      <c r="AL17" s="25" t="s">
        <v>1043</v>
      </c>
      <c r="AM17" s="25" t="s">
        <v>1044</v>
      </c>
      <c r="AN17" s="35" t="s">
        <v>1045</v>
      </c>
      <c r="AO17" s="20" t="s">
        <v>171</v>
      </c>
      <c r="AP17" s="20" t="s">
        <v>171</v>
      </c>
      <c r="AQ17" s="20" t="s">
        <v>171</v>
      </c>
      <c r="AR17" s="20" t="s">
        <v>561</v>
      </c>
      <c r="AS17" s="20" t="s">
        <v>562</v>
      </c>
      <c r="AT17" s="35" t="s">
        <v>1130</v>
      </c>
      <c r="AU17" s="47" t="s">
        <v>171</v>
      </c>
      <c r="AV17" s="47" t="s">
        <v>171</v>
      </c>
      <c r="AW17" s="47" t="s">
        <v>171</v>
      </c>
      <c r="AX17" s="47" t="s">
        <v>171</v>
      </c>
      <c r="AY17" s="47" t="s">
        <v>171</v>
      </c>
      <c r="AZ17" s="47" t="s">
        <v>171</v>
      </c>
      <c r="BA17" s="47" t="s">
        <v>171</v>
      </c>
      <c r="BB17" s="47" t="s">
        <v>171</v>
      </c>
      <c r="BC17" s="47" t="s">
        <v>171</v>
      </c>
      <c r="BD17" s="34" t="s">
        <v>1046</v>
      </c>
      <c r="BE17" s="34" t="s">
        <v>1047</v>
      </c>
      <c r="BF17" s="34" t="s">
        <v>1048</v>
      </c>
      <c r="BG17" s="20" t="s">
        <v>171</v>
      </c>
      <c r="BH17" s="20" t="s">
        <v>171</v>
      </c>
      <c r="BI17" s="20" t="s">
        <v>171</v>
      </c>
      <c r="BJ17" s="50" t="s">
        <v>803</v>
      </c>
      <c r="BK17" s="50" t="s">
        <v>804</v>
      </c>
      <c r="BL17" s="52" t="s">
        <v>805</v>
      </c>
      <c r="BM17" s="47"/>
      <c r="BN17" s="47"/>
      <c r="BO17" s="47"/>
      <c r="BP17" s="47" t="s">
        <v>171</v>
      </c>
      <c r="BQ17" s="47" t="s">
        <v>171</v>
      </c>
      <c r="BR17" s="47" t="s">
        <v>171</v>
      </c>
      <c r="BS17" s="47" t="s">
        <v>171</v>
      </c>
      <c r="BT17" s="47" t="s">
        <v>171</v>
      </c>
      <c r="BU17" s="47" t="s">
        <v>171</v>
      </c>
      <c r="BV17" s="47" t="s">
        <v>1033</v>
      </c>
      <c r="BW17" s="47" t="s">
        <v>1034</v>
      </c>
      <c r="BX17" s="49" t="s">
        <v>1035</v>
      </c>
      <c r="BY17" s="47" t="s">
        <v>171</v>
      </c>
      <c r="BZ17" s="47" t="s">
        <v>171</v>
      </c>
      <c r="CA17" s="47" t="s">
        <v>171</v>
      </c>
      <c r="CB17" s="25" t="s">
        <v>1256</v>
      </c>
      <c r="CC17" s="36" t="s">
        <v>1257</v>
      </c>
      <c r="CD17" s="61" t="s">
        <v>1258</v>
      </c>
      <c r="CE17" s="62"/>
      <c r="CF17" s="20" t="s">
        <v>171</v>
      </c>
      <c r="CG17" s="20" t="s">
        <v>171</v>
      </c>
      <c r="CH17" s="20" t="s">
        <v>171</v>
      </c>
      <c r="CI17" s="20" t="s">
        <v>171</v>
      </c>
      <c r="CJ17" s="20" t="s">
        <v>171</v>
      </c>
      <c r="CK17" s="20" t="s">
        <v>171</v>
      </c>
      <c r="CL17" s="20" t="s">
        <v>171</v>
      </c>
      <c r="CM17" s="20" t="s">
        <v>171</v>
      </c>
      <c r="CN17" s="20" t="s">
        <v>171</v>
      </c>
      <c r="CO17" s="20" t="s">
        <v>171</v>
      </c>
      <c r="CP17" s="20" t="s">
        <v>171</v>
      </c>
      <c r="CQ17" s="20" t="s">
        <v>171</v>
      </c>
      <c r="CR17" s="20" t="s">
        <v>171</v>
      </c>
      <c r="CS17" s="20" t="s">
        <v>171</v>
      </c>
      <c r="CT17" s="20" t="s">
        <v>171</v>
      </c>
      <c r="CU17" s="20" t="s">
        <v>171</v>
      </c>
      <c r="CV17" s="20" t="s">
        <v>171</v>
      </c>
      <c r="CW17" s="20" t="s">
        <v>171</v>
      </c>
      <c r="CX17" s="20" t="s">
        <v>171</v>
      </c>
      <c r="CY17" s="20" t="s">
        <v>171</v>
      </c>
    </row>
    <row r="18" spans="1:103" ht="15" x14ac:dyDescent="0.25">
      <c r="A18" s="17" t="s">
        <v>130</v>
      </c>
      <c r="B18" s="34" t="s">
        <v>688</v>
      </c>
      <c r="C18" s="34" t="s">
        <v>907</v>
      </c>
      <c r="D18" s="37" t="s">
        <v>689</v>
      </c>
      <c r="E18" s="20" t="s">
        <v>171</v>
      </c>
      <c r="F18" s="20" t="s">
        <v>171</v>
      </c>
      <c r="G18" s="20" t="s">
        <v>171</v>
      </c>
      <c r="H18" s="20" t="s">
        <v>171</v>
      </c>
      <c r="I18" s="20" t="s">
        <v>171</v>
      </c>
      <c r="J18" s="20" t="s">
        <v>171</v>
      </c>
      <c r="K18" s="20" t="s">
        <v>171</v>
      </c>
      <c r="L18" s="20" t="s">
        <v>171</v>
      </c>
      <c r="M18" s="20" t="s">
        <v>171</v>
      </c>
      <c r="N18" s="18" t="s">
        <v>7</v>
      </c>
      <c r="O18" s="19" t="s">
        <v>687</v>
      </c>
      <c r="P18" s="22" t="s">
        <v>222</v>
      </c>
      <c r="Q18" s="18" t="s">
        <v>7</v>
      </c>
      <c r="R18" s="19" t="s">
        <v>687</v>
      </c>
      <c r="S18" s="22" t="s">
        <v>222</v>
      </c>
      <c r="T18" s="18" t="s">
        <v>423</v>
      </c>
      <c r="U18" s="18" t="s">
        <v>645</v>
      </c>
      <c r="V18" s="22" t="s">
        <v>424</v>
      </c>
      <c r="W18" s="18" t="s">
        <v>425</v>
      </c>
      <c r="X18" s="19">
        <v>6515394130</v>
      </c>
      <c r="Y18" s="22" t="s">
        <v>426</v>
      </c>
      <c r="Z18" s="34" t="s">
        <v>690</v>
      </c>
      <c r="AA18" s="34" t="s">
        <v>978</v>
      </c>
      <c r="AB18" s="35" t="s">
        <v>691</v>
      </c>
      <c r="AC18" s="34" t="s">
        <v>171</v>
      </c>
      <c r="AD18" s="34" t="s">
        <v>171</v>
      </c>
      <c r="AE18" s="34" t="s">
        <v>171</v>
      </c>
      <c r="AF18" s="34" t="s">
        <v>690</v>
      </c>
      <c r="AG18" s="34" t="s">
        <v>978</v>
      </c>
      <c r="AH18" s="35" t="s">
        <v>691</v>
      </c>
      <c r="AI18" s="20" t="s">
        <v>171</v>
      </c>
      <c r="AJ18" s="20" t="s">
        <v>171</v>
      </c>
      <c r="AK18" s="20" t="s">
        <v>171</v>
      </c>
      <c r="AL18" s="34" t="s">
        <v>690</v>
      </c>
      <c r="AM18" s="34" t="s">
        <v>978</v>
      </c>
      <c r="AN18" s="35" t="s">
        <v>691</v>
      </c>
      <c r="AO18" s="20" t="s">
        <v>171</v>
      </c>
      <c r="AP18" s="20" t="s">
        <v>171</v>
      </c>
      <c r="AQ18" s="20" t="s">
        <v>171</v>
      </c>
      <c r="AR18" s="20" t="s">
        <v>479</v>
      </c>
      <c r="AS18" s="20" t="s">
        <v>480</v>
      </c>
      <c r="AT18" s="31" t="s">
        <v>481</v>
      </c>
      <c r="AU18" s="47" t="s">
        <v>171</v>
      </c>
      <c r="AV18" s="47" t="s">
        <v>171</v>
      </c>
      <c r="AW18" s="47" t="s">
        <v>171</v>
      </c>
      <c r="AX18" s="47" t="s">
        <v>171</v>
      </c>
      <c r="AY18" s="47" t="s">
        <v>171</v>
      </c>
      <c r="AZ18" s="47" t="s">
        <v>171</v>
      </c>
      <c r="BA18" s="47" t="s">
        <v>171</v>
      </c>
      <c r="BB18" s="47" t="s">
        <v>171</v>
      </c>
      <c r="BC18" s="47" t="s">
        <v>171</v>
      </c>
      <c r="BD18" s="34" t="s">
        <v>223</v>
      </c>
      <c r="BE18" s="34" t="s">
        <v>996</v>
      </c>
      <c r="BF18" s="35" t="s">
        <v>226</v>
      </c>
      <c r="BG18" s="20" t="s">
        <v>171</v>
      </c>
      <c r="BH18" s="20" t="s">
        <v>171</v>
      </c>
      <c r="BI18" s="20" t="s">
        <v>171</v>
      </c>
      <c r="BJ18" s="50" t="s">
        <v>808</v>
      </c>
      <c r="BK18" s="50" t="s">
        <v>809</v>
      </c>
      <c r="BL18" s="52" t="s">
        <v>810</v>
      </c>
      <c r="BM18" s="47" t="s">
        <v>692</v>
      </c>
      <c r="BN18" s="47" t="s">
        <v>907</v>
      </c>
      <c r="BO18" s="37" t="s">
        <v>693</v>
      </c>
      <c r="BP18" s="47"/>
      <c r="BQ18" s="47" t="s">
        <v>171</v>
      </c>
      <c r="BR18" s="47" t="s">
        <v>171</v>
      </c>
      <c r="BS18" s="47" t="s">
        <v>171</v>
      </c>
      <c r="BT18" s="47" t="s">
        <v>171</v>
      </c>
      <c r="BU18" s="47" t="s">
        <v>171</v>
      </c>
      <c r="BV18" s="47" t="s">
        <v>171</v>
      </c>
      <c r="BW18" s="47" t="s">
        <v>171</v>
      </c>
      <c r="BX18" s="47" t="s">
        <v>171</v>
      </c>
      <c r="BY18" s="47" t="s">
        <v>171</v>
      </c>
      <c r="BZ18" s="47" t="s">
        <v>171</v>
      </c>
      <c r="CA18" s="47" t="s">
        <v>171</v>
      </c>
      <c r="CB18" s="36" t="s">
        <v>1259</v>
      </c>
      <c r="CC18" s="36" t="s">
        <v>1260</v>
      </c>
      <c r="CD18" s="61" t="s">
        <v>1261</v>
      </c>
      <c r="CE18" s="62"/>
      <c r="CF18" s="20" t="s">
        <v>171</v>
      </c>
      <c r="CG18" s="20" t="s">
        <v>171</v>
      </c>
      <c r="CH18" s="20" t="s">
        <v>171</v>
      </c>
      <c r="CI18" s="20" t="s">
        <v>171</v>
      </c>
      <c r="CJ18" s="20" t="s">
        <v>171</v>
      </c>
      <c r="CK18" s="20" t="s">
        <v>171</v>
      </c>
      <c r="CL18" s="20" t="s">
        <v>171</v>
      </c>
      <c r="CM18" s="20" t="s">
        <v>171</v>
      </c>
      <c r="CN18" s="20" t="s">
        <v>171</v>
      </c>
      <c r="CO18" s="20" t="s">
        <v>171</v>
      </c>
      <c r="CP18" s="20" t="s">
        <v>171</v>
      </c>
      <c r="CQ18" s="20" t="s">
        <v>171</v>
      </c>
      <c r="CR18" s="20" t="s">
        <v>171</v>
      </c>
      <c r="CS18" s="20" t="s">
        <v>171</v>
      </c>
      <c r="CT18" s="20" t="s">
        <v>171</v>
      </c>
      <c r="CU18" s="20" t="s">
        <v>171</v>
      </c>
      <c r="CV18" s="20" t="s">
        <v>171</v>
      </c>
      <c r="CW18" s="20" t="s">
        <v>171</v>
      </c>
      <c r="CX18" s="20" t="s">
        <v>171</v>
      </c>
      <c r="CY18" s="20" t="s">
        <v>171</v>
      </c>
    </row>
    <row r="19" spans="1:103" ht="15" x14ac:dyDescent="0.25">
      <c r="A19" s="17" t="s">
        <v>131</v>
      </c>
      <c r="B19" s="25" t="s">
        <v>750</v>
      </c>
      <c r="C19" s="25" t="s">
        <v>1195</v>
      </c>
      <c r="D19" s="49" t="s">
        <v>752</v>
      </c>
      <c r="E19" s="20" t="s">
        <v>171</v>
      </c>
      <c r="F19" s="20" t="s">
        <v>171</v>
      </c>
      <c r="G19" s="20" t="s">
        <v>171</v>
      </c>
      <c r="H19" s="20" t="s">
        <v>171</v>
      </c>
      <c r="I19" s="20" t="s">
        <v>171</v>
      </c>
      <c r="J19" s="20" t="s">
        <v>171</v>
      </c>
      <c r="K19" s="20" t="s">
        <v>171</v>
      </c>
      <c r="L19" s="20" t="s">
        <v>171</v>
      </c>
      <c r="M19" s="20" t="s">
        <v>171</v>
      </c>
      <c r="N19" s="18" t="s">
        <v>7</v>
      </c>
      <c r="O19" s="19" t="s">
        <v>687</v>
      </c>
      <c r="P19" s="22" t="s">
        <v>222</v>
      </c>
      <c r="Q19" s="18" t="s">
        <v>7</v>
      </c>
      <c r="R19" s="19" t="s">
        <v>687</v>
      </c>
      <c r="S19" s="22" t="s">
        <v>222</v>
      </c>
      <c r="T19" s="18" t="s">
        <v>423</v>
      </c>
      <c r="U19" s="18" t="s">
        <v>941</v>
      </c>
      <c r="V19" s="22" t="s">
        <v>424</v>
      </c>
      <c r="W19" s="18" t="s">
        <v>425</v>
      </c>
      <c r="X19" s="19">
        <v>6515394131</v>
      </c>
      <c r="Y19" s="22" t="s">
        <v>426</v>
      </c>
      <c r="Z19" s="25" t="s">
        <v>806</v>
      </c>
      <c r="AA19" s="17" t="s">
        <v>1080</v>
      </c>
      <c r="AB19" s="35" t="s">
        <v>1077</v>
      </c>
      <c r="AC19" s="25" t="s">
        <v>1078</v>
      </c>
      <c r="AD19" s="25" t="s">
        <v>1081</v>
      </c>
      <c r="AE19" s="35" t="s">
        <v>1079</v>
      </c>
      <c r="AF19" s="25" t="s">
        <v>806</v>
      </c>
      <c r="AG19" s="17" t="s">
        <v>1080</v>
      </c>
      <c r="AH19" s="35" t="s">
        <v>1077</v>
      </c>
      <c r="AI19" s="25" t="s">
        <v>1078</v>
      </c>
      <c r="AJ19" s="25" t="s">
        <v>1081</v>
      </c>
      <c r="AK19" s="35" t="s">
        <v>1079</v>
      </c>
      <c r="AL19" s="25" t="s">
        <v>806</v>
      </c>
      <c r="AM19" s="17" t="s">
        <v>1080</v>
      </c>
      <c r="AN19" s="35" t="s">
        <v>1077</v>
      </c>
      <c r="AO19" s="25" t="s">
        <v>1078</v>
      </c>
      <c r="AP19" s="25" t="s">
        <v>1081</v>
      </c>
      <c r="AQ19" s="35" t="s">
        <v>1079</v>
      </c>
      <c r="AR19" s="20" t="s">
        <v>436</v>
      </c>
      <c r="AS19" s="20" t="s">
        <v>437</v>
      </c>
      <c r="AT19" s="31" t="s">
        <v>438</v>
      </c>
      <c r="AU19" s="47" t="s">
        <v>171</v>
      </c>
      <c r="AV19" s="47" t="s">
        <v>171</v>
      </c>
      <c r="AW19" s="47" t="s">
        <v>171</v>
      </c>
      <c r="AX19" s="47" t="s">
        <v>171</v>
      </c>
      <c r="AY19" s="47" t="s">
        <v>171</v>
      </c>
      <c r="AZ19" s="47" t="s">
        <v>171</v>
      </c>
      <c r="BA19" s="47" t="s">
        <v>171</v>
      </c>
      <c r="BB19" s="47" t="s">
        <v>171</v>
      </c>
      <c r="BC19" s="47" t="s">
        <v>171</v>
      </c>
      <c r="BD19" s="34" t="s">
        <v>223</v>
      </c>
      <c r="BE19" s="34" t="s">
        <v>996</v>
      </c>
      <c r="BF19" s="35" t="s">
        <v>226</v>
      </c>
      <c r="BG19" s="20" t="s">
        <v>171</v>
      </c>
      <c r="BH19" s="20" t="s">
        <v>171</v>
      </c>
      <c r="BI19" s="20" t="s">
        <v>171</v>
      </c>
      <c r="BJ19" s="50" t="s">
        <v>806</v>
      </c>
      <c r="BK19" s="56" t="s">
        <v>437</v>
      </c>
      <c r="BL19" s="54" t="s">
        <v>807</v>
      </c>
      <c r="BM19" s="47" t="s">
        <v>171</v>
      </c>
      <c r="BN19" s="47" t="s">
        <v>171</v>
      </c>
      <c r="BO19" s="47" t="s">
        <v>171</v>
      </c>
      <c r="BP19" s="47" t="s">
        <v>171</v>
      </c>
      <c r="BQ19" s="47" t="s">
        <v>171</v>
      </c>
      <c r="BR19" s="47" t="s">
        <v>171</v>
      </c>
      <c r="BS19" s="47" t="s">
        <v>171</v>
      </c>
      <c r="BT19" s="47" t="s">
        <v>171</v>
      </c>
      <c r="BU19" s="47" t="s">
        <v>171</v>
      </c>
      <c r="BV19" s="47" t="s">
        <v>171</v>
      </c>
      <c r="BW19" s="47" t="s">
        <v>171</v>
      </c>
      <c r="BX19" s="47" t="s">
        <v>171</v>
      </c>
      <c r="BY19" s="47" t="s">
        <v>171</v>
      </c>
      <c r="BZ19" s="47" t="s">
        <v>171</v>
      </c>
      <c r="CA19" s="47" t="s">
        <v>171</v>
      </c>
      <c r="CB19" s="25" t="s">
        <v>171</v>
      </c>
      <c r="CC19" s="60" t="s">
        <v>1262</v>
      </c>
      <c r="CD19" s="61" t="s">
        <v>1263</v>
      </c>
      <c r="CE19" s="62"/>
      <c r="CF19" s="20" t="s">
        <v>171</v>
      </c>
      <c r="CG19" s="20" t="s">
        <v>171</v>
      </c>
      <c r="CH19" s="20" t="s">
        <v>171</v>
      </c>
      <c r="CI19" s="20" t="s">
        <v>171</v>
      </c>
      <c r="CJ19" s="20" t="s">
        <v>171</v>
      </c>
      <c r="CK19" s="20" t="s">
        <v>171</v>
      </c>
      <c r="CL19" s="20" t="s">
        <v>171</v>
      </c>
      <c r="CM19" s="20" t="s">
        <v>171</v>
      </c>
      <c r="CN19" s="20" t="s">
        <v>171</v>
      </c>
      <c r="CO19" s="20" t="s">
        <v>171</v>
      </c>
      <c r="CP19" s="20" t="s">
        <v>171</v>
      </c>
      <c r="CQ19" s="20" t="s">
        <v>171</v>
      </c>
      <c r="CR19" s="20" t="s">
        <v>171</v>
      </c>
      <c r="CS19" s="20" t="s">
        <v>171</v>
      </c>
      <c r="CT19" s="20" t="s">
        <v>171</v>
      </c>
      <c r="CU19" s="20" t="s">
        <v>171</v>
      </c>
      <c r="CV19" s="20" t="s">
        <v>171</v>
      </c>
      <c r="CW19" s="20" t="s">
        <v>171</v>
      </c>
      <c r="CX19" s="20" t="s">
        <v>171</v>
      </c>
      <c r="CY19" s="20" t="s">
        <v>171</v>
      </c>
    </row>
    <row r="20" spans="1:103" ht="15" x14ac:dyDescent="0.25">
      <c r="A20" s="17" t="s">
        <v>132</v>
      </c>
      <c r="B20" s="20" t="s">
        <v>1109</v>
      </c>
      <c r="C20" s="20" t="s">
        <v>1110</v>
      </c>
      <c r="D20" s="35" t="s">
        <v>1111</v>
      </c>
      <c r="E20" s="20" t="s">
        <v>1112</v>
      </c>
      <c r="F20" s="20" t="s">
        <v>1113</v>
      </c>
      <c r="G20" s="35" t="s">
        <v>1114</v>
      </c>
      <c r="H20" s="20" t="s">
        <v>1115</v>
      </c>
      <c r="I20" s="20" t="s">
        <v>1110</v>
      </c>
      <c r="J20" s="35" t="s">
        <v>1116</v>
      </c>
      <c r="K20" s="20" t="s">
        <v>1117</v>
      </c>
      <c r="L20" s="20" t="s">
        <v>1110</v>
      </c>
      <c r="M20" s="35" t="s">
        <v>1118</v>
      </c>
      <c r="N20" s="34" t="s">
        <v>668</v>
      </c>
      <c r="O20" s="36" t="s">
        <v>669</v>
      </c>
      <c r="P20" s="37" t="s">
        <v>670</v>
      </c>
      <c r="Q20" s="34" t="s">
        <v>671</v>
      </c>
      <c r="R20" s="36" t="s">
        <v>672</v>
      </c>
      <c r="S20" s="37" t="s">
        <v>673</v>
      </c>
      <c r="T20" s="18" t="s">
        <v>423</v>
      </c>
      <c r="U20" s="18" t="s">
        <v>942</v>
      </c>
      <c r="V20" s="22" t="s">
        <v>424</v>
      </c>
      <c r="W20" s="18" t="s">
        <v>425</v>
      </c>
      <c r="X20" s="19">
        <v>6515394132</v>
      </c>
      <c r="Y20" s="22" t="s">
        <v>426</v>
      </c>
      <c r="Z20" s="25" t="s">
        <v>427</v>
      </c>
      <c r="AA20" s="25" t="s">
        <v>1119</v>
      </c>
      <c r="AB20" s="35" t="s">
        <v>1098</v>
      </c>
      <c r="AC20" s="25"/>
      <c r="AD20" s="25"/>
      <c r="AE20" s="35"/>
      <c r="AF20" s="25" t="s">
        <v>1099</v>
      </c>
      <c r="AG20" s="25" t="s">
        <v>1121</v>
      </c>
      <c r="AH20" s="35" t="s">
        <v>1100</v>
      </c>
      <c r="AI20" s="47" t="s">
        <v>171</v>
      </c>
      <c r="AJ20" s="47" t="s">
        <v>171</v>
      </c>
      <c r="AK20" s="47" t="s">
        <v>171</v>
      </c>
      <c r="AL20" s="25" t="s">
        <v>1101</v>
      </c>
      <c r="AM20" s="25" t="s">
        <v>1123</v>
      </c>
      <c r="AN20" s="35" t="s">
        <v>1102</v>
      </c>
      <c r="AO20" s="25" t="s">
        <v>1103</v>
      </c>
      <c r="AP20" s="25" t="s">
        <v>1104</v>
      </c>
      <c r="AQ20" s="35" t="s">
        <v>1105</v>
      </c>
      <c r="AR20" s="20" t="s">
        <v>482</v>
      </c>
      <c r="AS20" s="20" t="s">
        <v>483</v>
      </c>
      <c r="AT20" s="31" t="s">
        <v>484</v>
      </c>
      <c r="AU20" s="47" t="s">
        <v>171</v>
      </c>
      <c r="AV20" s="47" t="s">
        <v>171</v>
      </c>
      <c r="AW20" s="47" t="s">
        <v>171</v>
      </c>
      <c r="AX20" s="47" t="s">
        <v>171</v>
      </c>
      <c r="AY20" s="47" t="s">
        <v>171</v>
      </c>
      <c r="AZ20" s="47" t="s">
        <v>171</v>
      </c>
      <c r="BA20" s="47" t="s">
        <v>171</v>
      </c>
      <c r="BB20" s="47" t="s">
        <v>171</v>
      </c>
      <c r="BC20" s="47" t="s">
        <v>171</v>
      </c>
      <c r="BD20" s="25" t="s">
        <v>741</v>
      </c>
      <c r="BE20" s="25" t="s">
        <v>1128</v>
      </c>
      <c r="BF20" s="35" t="s">
        <v>743</v>
      </c>
      <c r="BG20" s="25"/>
      <c r="BH20" s="25"/>
      <c r="BI20" s="20" t="s">
        <v>171</v>
      </c>
      <c r="BJ20" s="50" t="s">
        <v>811</v>
      </c>
      <c r="BK20" s="50" t="s">
        <v>812</v>
      </c>
      <c r="BL20" s="52" t="s">
        <v>813</v>
      </c>
      <c r="BM20" s="50" t="s">
        <v>814</v>
      </c>
      <c r="BN20" s="50" t="s">
        <v>815</v>
      </c>
      <c r="BO20" s="52" t="s">
        <v>816</v>
      </c>
      <c r="BP20" s="47" t="s">
        <v>171</v>
      </c>
      <c r="BQ20" s="47" t="s">
        <v>171</v>
      </c>
      <c r="BR20" s="47" t="s">
        <v>171</v>
      </c>
      <c r="BS20" s="47" t="s">
        <v>171</v>
      </c>
      <c r="BT20" s="47" t="s">
        <v>171</v>
      </c>
      <c r="BU20" s="47" t="s">
        <v>171</v>
      </c>
      <c r="BV20" s="47" t="s">
        <v>171</v>
      </c>
      <c r="BW20" s="47" t="s">
        <v>171</v>
      </c>
      <c r="BX20" s="47" t="s">
        <v>171</v>
      </c>
      <c r="BY20" s="47" t="s">
        <v>171</v>
      </c>
      <c r="BZ20" s="47" t="s">
        <v>171</v>
      </c>
      <c r="CA20" s="47" t="s">
        <v>171</v>
      </c>
      <c r="CB20" s="25" t="s">
        <v>1264</v>
      </c>
      <c r="CC20" s="64" t="s">
        <v>1265</v>
      </c>
      <c r="CD20" s="65" t="s">
        <v>1266</v>
      </c>
      <c r="CE20" s="62"/>
      <c r="CF20" s="20" t="s">
        <v>171</v>
      </c>
      <c r="CG20" s="20" t="s">
        <v>171</v>
      </c>
      <c r="CH20" s="20" t="s">
        <v>171</v>
      </c>
      <c r="CI20" s="20" t="s">
        <v>171</v>
      </c>
      <c r="CJ20" s="20" t="s">
        <v>171</v>
      </c>
      <c r="CK20" s="20" t="s">
        <v>171</v>
      </c>
      <c r="CL20" s="20" t="s">
        <v>171</v>
      </c>
      <c r="CM20" s="20" t="s">
        <v>171</v>
      </c>
      <c r="CN20" s="20" t="s">
        <v>171</v>
      </c>
      <c r="CO20" s="20" t="s">
        <v>171</v>
      </c>
      <c r="CP20" s="20" t="s">
        <v>171</v>
      </c>
      <c r="CQ20" s="20" t="s">
        <v>171</v>
      </c>
      <c r="CR20" s="20" t="s">
        <v>171</v>
      </c>
      <c r="CS20" s="20" t="s">
        <v>171</v>
      </c>
      <c r="CT20" s="20" t="s">
        <v>171</v>
      </c>
      <c r="CU20" s="20" t="s">
        <v>171</v>
      </c>
      <c r="CV20" s="20" t="s">
        <v>171</v>
      </c>
      <c r="CW20" s="20" t="s">
        <v>171</v>
      </c>
      <c r="CX20" s="20" t="s">
        <v>171</v>
      </c>
      <c r="CY20" s="20" t="s">
        <v>171</v>
      </c>
    </row>
    <row r="21" spans="1:103" ht="15" x14ac:dyDescent="0.25">
      <c r="A21" s="17" t="s">
        <v>133</v>
      </c>
      <c r="B21" s="25" t="s">
        <v>720</v>
      </c>
      <c r="C21" s="25" t="s">
        <v>721</v>
      </c>
      <c r="D21" s="43" t="s">
        <v>917</v>
      </c>
      <c r="E21" s="20" t="s">
        <v>171</v>
      </c>
      <c r="F21" s="20" t="s">
        <v>171</v>
      </c>
      <c r="G21" s="20" t="s">
        <v>171</v>
      </c>
      <c r="H21" s="20" t="s">
        <v>171</v>
      </c>
      <c r="I21" s="20" t="s">
        <v>171</v>
      </c>
      <c r="J21" s="20" t="s">
        <v>171</v>
      </c>
      <c r="K21" s="20" t="s">
        <v>171</v>
      </c>
      <c r="L21" s="20" t="s">
        <v>171</v>
      </c>
      <c r="M21" s="20" t="s">
        <v>171</v>
      </c>
      <c r="N21" s="34" t="s">
        <v>677</v>
      </c>
      <c r="O21" s="36" t="s">
        <v>678</v>
      </c>
      <c r="P21" s="37" t="s">
        <v>679</v>
      </c>
      <c r="Q21" s="34" t="s">
        <v>677</v>
      </c>
      <c r="R21" s="36" t="s">
        <v>678</v>
      </c>
      <c r="S21" s="37" t="s">
        <v>679</v>
      </c>
      <c r="T21" s="18" t="s">
        <v>423</v>
      </c>
      <c r="U21" s="18" t="s">
        <v>943</v>
      </c>
      <c r="V21" s="22" t="s">
        <v>424</v>
      </c>
      <c r="W21" s="18" t="s">
        <v>425</v>
      </c>
      <c r="X21" s="19">
        <v>6515394133</v>
      </c>
      <c r="Y21" s="22" t="s">
        <v>426</v>
      </c>
      <c r="Z21" s="25" t="s">
        <v>722</v>
      </c>
      <c r="AA21" s="25" t="s">
        <v>721</v>
      </c>
      <c r="AB21" s="35" t="s">
        <v>723</v>
      </c>
      <c r="AC21" s="20" t="s">
        <v>171</v>
      </c>
      <c r="AD21" s="20" t="s">
        <v>171</v>
      </c>
      <c r="AE21" s="20" t="s">
        <v>171</v>
      </c>
      <c r="AF21" s="25" t="s">
        <v>724</v>
      </c>
      <c r="AG21" s="25" t="s">
        <v>721</v>
      </c>
      <c r="AH21" s="35" t="s">
        <v>725</v>
      </c>
      <c r="AI21" s="47" t="s">
        <v>171</v>
      </c>
      <c r="AJ21" s="47" t="s">
        <v>171</v>
      </c>
      <c r="AK21" s="47" t="s">
        <v>171</v>
      </c>
      <c r="AL21" s="25" t="s">
        <v>722</v>
      </c>
      <c r="AM21" s="25" t="s">
        <v>721</v>
      </c>
      <c r="AN21" s="35" t="s">
        <v>723</v>
      </c>
      <c r="AO21" s="20" t="s">
        <v>171</v>
      </c>
      <c r="AP21" s="20" t="s">
        <v>171</v>
      </c>
      <c r="AQ21" s="20" t="s">
        <v>171</v>
      </c>
      <c r="AR21" s="20" t="s">
        <v>485</v>
      </c>
      <c r="AS21" s="20" t="s">
        <v>486</v>
      </c>
      <c r="AT21" s="31" t="s">
        <v>487</v>
      </c>
      <c r="AU21" s="47" t="s">
        <v>171</v>
      </c>
      <c r="AV21" s="47" t="s">
        <v>171</v>
      </c>
      <c r="AW21" s="47" t="s">
        <v>171</v>
      </c>
      <c r="AX21" s="47" t="s">
        <v>171</v>
      </c>
      <c r="AY21" s="47" t="s">
        <v>171</v>
      </c>
      <c r="AZ21" s="47" t="s">
        <v>171</v>
      </c>
      <c r="BA21" s="47" t="s">
        <v>171</v>
      </c>
      <c r="BB21" s="47" t="s">
        <v>171</v>
      </c>
      <c r="BC21" s="47" t="s">
        <v>171</v>
      </c>
      <c r="BD21" s="25" t="s">
        <v>573</v>
      </c>
      <c r="BE21" s="25" t="s">
        <v>717</v>
      </c>
      <c r="BF21" s="35" t="s">
        <v>575</v>
      </c>
      <c r="BG21" s="25" t="s">
        <v>171</v>
      </c>
      <c r="BH21" s="25" t="s">
        <v>171</v>
      </c>
      <c r="BI21" s="25" t="s">
        <v>171</v>
      </c>
      <c r="BJ21" s="47" t="s">
        <v>726</v>
      </c>
      <c r="BK21" s="47" t="s">
        <v>721</v>
      </c>
      <c r="BL21" s="49" t="s">
        <v>727</v>
      </c>
      <c r="BM21" s="50" t="s">
        <v>820</v>
      </c>
      <c r="BN21" s="50" t="s">
        <v>721</v>
      </c>
      <c r="BO21" s="52" t="s">
        <v>821</v>
      </c>
      <c r="BP21" s="47" t="s">
        <v>171</v>
      </c>
      <c r="BQ21" s="47" t="s">
        <v>171</v>
      </c>
      <c r="BR21" s="47" t="s">
        <v>171</v>
      </c>
      <c r="BS21" s="47" t="s">
        <v>171</v>
      </c>
      <c r="BT21" s="47" t="s">
        <v>171</v>
      </c>
      <c r="BU21" s="47" t="s">
        <v>171</v>
      </c>
      <c r="BV21" s="47" t="s">
        <v>171</v>
      </c>
      <c r="BW21" s="47" t="s">
        <v>171</v>
      </c>
      <c r="BX21" s="47" t="s">
        <v>171</v>
      </c>
      <c r="BY21" s="47" t="s">
        <v>171</v>
      </c>
      <c r="BZ21" s="47" t="s">
        <v>171</v>
      </c>
      <c r="CA21" s="47" t="s">
        <v>171</v>
      </c>
      <c r="CB21" s="25" t="s">
        <v>1330</v>
      </c>
      <c r="CC21" s="60" t="s">
        <v>1267</v>
      </c>
      <c r="CD21" s="61" t="s">
        <v>1268</v>
      </c>
      <c r="CE21" s="62"/>
      <c r="CF21" s="20" t="s">
        <v>171</v>
      </c>
      <c r="CG21" s="20" t="s">
        <v>171</v>
      </c>
      <c r="CH21" s="20" t="s">
        <v>171</v>
      </c>
      <c r="CI21" s="20" t="s">
        <v>171</v>
      </c>
      <c r="CJ21" s="20" t="s">
        <v>171</v>
      </c>
      <c r="CK21" s="20" t="s">
        <v>171</v>
      </c>
      <c r="CL21" s="20" t="s">
        <v>171</v>
      </c>
      <c r="CM21" s="20" t="s">
        <v>171</v>
      </c>
      <c r="CN21" s="20" t="s">
        <v>171</v>
      </c>
      <c r="CO21" s="20" t="s">
        <v>171</v>
      </c>
      <c r="CP21" s="20" t="s">
        <v>171</v>
      </c>
      <c r="CQ21" s="20" t="s">
        <v>171</v>
      </c>
      <c r="CR21" s="20" t="s">
        <v>171</v>
      </c>
      <c r="CS21" s="20" t="s">
        <v>171</v>
      </c>
      <c r="CT21" s="20" t="s">
        <v>171</v>
      </c>
      <c r="CU21" s="20" t="s">
        <v>171</v>
      </c>
      <c r="CV21" s="20" t="s">
        <v>171</v>
      </c>
      <c r="CW21" s="20" t="s">
        <v>171</v>
      </c>
      <c r="CX21" s="20" t="s">
        <v>171</v>
      </c>
      <c r="CY21" s="20" t="s">
        <v>171</v>
      </c>
    </row>
    <row r="22" spans="1:103" ht="15" x14ac:dyDescent="0.25">
      <c r="A22" s="17" t="s">
        <v>134</v>
      </c>
      <c r="B22" s="25" t="s">
        <v>1023</v>
      </c>
      <c r="C22" s="25" t="s">
        <v>1024</v>
      </c>
      <c r="D22" s="25" t="s">
        <v>1025</v>
      </c>
      <c r="E22" s="20" t="s">
        <v>171</v>
      </c>
      <c r="F22" s="20" t="s">
        <v>171</v>
      </c>
      <c r="G22" s="20" t="s">
        <v>171</v>
      </c>
      <c r="H22" s="20" t="s">
        <v>171</v>
      </c>
      <c r="I22" s="20" t="s">
        <v>171</v>
      </c>
      <c r="J22" s="20" t="s">
        <v>171</v>
      </c>
      <c r="K22" s="20" t="s">
        <v>171</v>
      </c>
      <c r="L22" s="20" t="s">
        <v>171</v>
      </c>
      <c r="M22" s="20" t="s">
        <v>171</v>
      </c>
      <c r="N22" s="34" t="s">
        <v>633</v>
      </c>
      <c r="O22" s="36" t="s">
        <v>634</v>
      </c>
      <c r="P22" s="37" t="s">
        <v>635</v>
      </c>
      <c r="Q22" s="34" t="s">
        <v>636</v>
      </c>
      <c r="R22" s="38" t="s">
        <v>637</v>
      </c>
      <c r="S22" s="37" t="s">
        <v>638</v>
      </c>
      <c r="T22" s="18" t="s">
        <v>423</v>
      </c>
      <c r="U22" s="18" t="s">
        <v>944</v>
      </c>
      <c r="V22" s="22" t="s">
        <v>424</v>
      </c>
      <c r="W22" s="18" t="s">
        <v>425</v>
      </c>
      <c r="X22" s="19">
        <v>6515394134</v>
      </c>
      <c r="Y22" s="22" t="s">
        <v>426</v>
      </c>
      <c r="Z22" s="25" t="s">
        <v>1200</v>
      </c>
      <c r="AA22" s="25" t="s">
        <v>827</v>
      </c>
      <c r="AB22" s="49" t="s">
        <v>1010</v>
      </c>
      <c r="AC22" s="25" t="s">
        <v>1201</v>
      </c>
      <c r="AD22" s="25" t="s">
        <v>1202</v>
      </c>
      <c r="AE22" s="49" t="s">
        <v>1203</v>
      </c>
      <c r="AF22" s="25" t="s">
        <v>1204</v>
      </c>
      <c r="AG22" s="25" t="s">
        <v>1205</v>
      </c>
      <c r="AH22" s="49" t="s">
        <v>1206</v>
      </c>
      <c r="AI22" s="25" t="s">
        <v>171</v>
      </c>
      <c r="AJ22" s="25" t="s">
        <v>171</v>
      </c>
      <c r="AK22" s="25" t="s">
        <v>171</v>
      </c>
      <c r="AL22" s="25" t="s">
        <v>1200</v>
      </c>
      <c r="AM22" s="25" t="s">
        <v>827</v>
      </c>
      <c r="AN22" s="49" t="s">
        <v>1010</v>
      </c>
      <c r="AO22" s="20" t="s">
        <v>171</v>
      </c>
      <c r="AP22" s="20" t="s">
        <v>171</v>
      </c>
      <c r="AQ22" s="20" t="s">
        <v>171</v>
      </c>
      <c r="AR22" s="20" t="s">
        <v>488</v>
      </c>
      <c r="AS22" s="20" t="s">
        <v>489</v>
      </c>
      <c r="AT22" s="31" t="s">
        <v>490</v>
      </c>
      <c r="AU22" s="47" t="s">
        <v>171</v>
      </c>
      <c r="AV22" s="47" t="s">
        <v>171</v>
      </c>
      <c r="AW22" s="47" t="s">
        <v>171</v>
      </c>
      <c r="AX22" s="47" t="s">
        <v>171</v>
      </c>
      <c r="AY22" s="47" t="s">
        <v>171</v>
      </c>
      <c r="AZ22" s="47" t="s">
        <v>171</v>
      </c>
      <c r="BA22" s="47" t="s">
        <v>171</v>
      </c>
      <c r="BB22" s="47" t="s">
        <v>171</v>
      </c>
      <c r="BC22" s="47" t="s">
        <v>171</v>
      </c>
      <c r="BD22" s="25" t="s">
        <v>573</v>
      </c>
      <c r="BE22" s="25" t="s">
        <v>717</v>
      </c>
      <c r="BF22" s="35" t="s">
        <v>575</v>
      </c>
      <c r="BG22" s="20" t="s">
        <v>171</v>
      </c>
      <c r="BH22" s="20" t="s">
        <v>171</v>
      </c>
      <c r="BI22" s="20" t="s">
        <v>171</v>
      </c>
      <c r="BJ22" s="50" t="s">
        <v>822</v>
      </c>
      <c r="BK22" s="50" t="s">
        <v>823</v>
      </c>
      <c r="BL22" s="54" t="s">
        <v>824</v>
      </c>
      <c r="BM22" s="50" t="s">
        <v>825</v>
      </c>
      <c r="BN22" s="50" t="s">
        <v>826</v>
      </c>
      <c r="BO22" s="52" t="s">
        <v>1009</v>
      </c>
      <c r="BP22" s="50" t="s">
        <v>827</v>
      </c>
      <c r="BQ22" s="51" t="s">
        <v>1010</v>
      </c>
      <c r="BR22" s="47" t="s">
        <v>171</v>
      </c>
      <c r="BS22" s="47" t="s">
        <v>171</v>
      </c>
      <c r="BT22" s="47" t="s">
        <v>171</v>
      </c>
      <c r="BU22" s="47" t="s">
        <v>171</v>
      </c>
      <c r="BV22" s="47" t="s">
        <v>803</v>
      </c>
      <c r="BW22" s="47" t="s">
        <v>804</v>
      </c>
      <c r="BX22" s="47" t="s">
        <v>805</v>
      </c>
      <c r="BY22" s="47" t="s">
        <v>171</v>
      </c>
      <c r="BZ22" s="47" t="s">
        <v>171</v>
      </c>
      <c r="CA22" s="47" t="s">
        <v>171</v>
      </c>
      <c r="CB22" s="25" t="s">
        <v>1306</v>
      </c>
      <c r="CC22" s="66" t="s">
        <v>1269</v>
      </c>
      <c r="CD22" s="6" t="s">
        <v>1307</v>
      </c>
      <c r="CE22" s="62"/>
      <c r="CF22" s="20" t="s">
        <v>171</v>
      </c>
      <c r="CG22" s="20" t="s">
        <v>171</v>
      </c>
      <c r="CH22" s="20" t="s">
        <v>171</v>
      </c>
      <c r="CI22" s="20" t="s">
        <v>171</v>
      </c>
      <c r="CJ22" s="20" t="s">
        <v>171</v>
      </c>
      <c r="CK22" s="20" t="s">
        <v>171</v>
      </c>
      <c r="CL22" s="20" t="s">
        <v>171</v>
      </c>
      <c r="CM22" s="20" t="s">
        <v>171</v>
      </c>
      <c r="CN22" s="20" t="s">
        <v>171</v>
      </c>
      <c r="CO22" s="20" t="s">
        <v>171</v>
      </c>
      <c r="CP22" s="20" t="s">
        <v>171</v>
      </c>
      <c r="CQ22" s="20" t="s">
        <v>171</v>
      </c>
      <c r="CR22" s="20" t="s">
        <v>171</v>
      </c>
      <c r="CS22" s="20" t="s">
        <v>171</v>
      </c>
      <c r="CT22" s="20" t="s">
        <v>171</v>
      </c>
      <c r="CU22" s="20" t="s">
        <v>171</v>
      </c>
      <c r="CV22" s="20" t="s">
        <v>171</v>
      </c>
      <c r="CW22" s="20" t="s">
        <v>171</v>
      </c>
      <c r="CX22" s="20" t="s">
        <v>171</v>
      </c>
      <c r="CY22" s="20" t="s">
        <v>171</v>
      </c>
    </row>
    <row r="23" spans="1:103" ht="15" x14ac:dyDescent="0.25">
      <c r="A23" s="17" t="s">
        <v>135</v>
      </c>
      <c r="B23" s="17" t="s">
        <v>5</v>
      </c>
      <c r="C23" s="42" t="s">
        <v>904</v>
      </c>
      <c r="D23" s="48" t="s">
        <v>6</v>
      </c>
      <c r="E23" s="20" t="s">
        <v>171</v>
      </c>
      <c r="F23" s="20" t="s">
        <v>171</v>
      </c>
      <c r="G23" s="20" t="s">
        <v>171</v>
      </c>
      <c r="H23" s="20" t="s">
        <v>171</v>
      </c>
      <c r="I23" s="20" t="s">
        <v>171</v>
      </c>
      <c r="J23" s="20" t="s">
        <v>171</v>
      </c>
      <c r="K23" s="20" t="s">
        <v>171</v>
      </c>
      <c r="L23" s="20" t="s">
        <v>171</v>
      </c>
      <c r="M23" s="20" t="s">
        <v>171</v>
      </c>
      <c r="N23" s="18" t="s">
        <v>7</v>
      </c>
      <c r="O23" s="19" t="s">
        <v>687</v>
      </c>
      <c r="P23" s="22" t="s">
        <v>222</v>
      </c>
      <c r="Q23" s="18" t="s">
        <v>7</v>
      </c>
      <c r="R23" s="19" t="s">
        <v>687</v>
      </c>
      <c r="S23" s="22" t="s">
        <v>222</v>
      </c>
      <c r="T23" s="18" t="s">
        <v>423</v>
      </c>
      <c r="U23" s="18" t="s">
        <v>945</v>
      </c>
      <c r="V23" s="22" t="s">
        <v>424</v>
      </c>
      <c r="W23" s="18" t="s">
        <v>425</v>
      </c>
      <c r="X23" s="19">
        <v>6515394135</v>
      </c>
      <c r="Y23" s="22" t="s">
        <v>426</v>
      </c>
      <c r="Z23" s="25" t="s">
        <v>828</v>
      </c>
      <c r="AA23" s="25" t="s">
        <v>1063</v>
      </c>
      <c r="AB23" s="35" t="s">
        <v>1062</v>
      </c>
      <c r="AC23" s="20" t="s">
        <v>171</v>
      </c>
      <c r="AD23" s="20" t="s">
        <v>171</v>
      </c>
      <c r="AE23" s="20" t="s">
        <v>171</v>
      </c>
      <c r="AF23" s="25" t="s">
        <v>828</v>
      </c>
      <c r="AG23" s="25" t="s">
        <v>1063</v>
      </c>
      <c r="AH23" s="35" t="s">
        <v>1062</v>
      </c>
      <c r="AI23" s="20" t="s">
        <v>171</v>
      </c>
      <c r="AJ23" s="20" t="s">
        <v>171</v>
      </c>
      <c r="AK23" s="20" t="s">
        <v>171</v>
      </c>
      <c r="AL23" s="25" t="s">
        <v>828</v>
      </c>
      <c r="AM23" s="25" t="s">
        <v>1063</v>
      </c>
      <c r="AN23" s="35" t="s">
        <v>1062</v>
      </c>
      <c r="AO23" s="20" t="s">
        <v>171</v>
      </c>
      <c r="AP23" s="20" t="s">
        <v>171</v>
      </c>
      <c r="AQ23" s="20" t="s">
        <v>171</v>
      </c>
      <c r="AR23" s="20" t="s">
        <v>491</v>
      </c>
      <c r="AS23" s="20" t="s">
        <v>492</v>
      </c>
      <c r="AT23" s="31" t="s">
        <v>493</v>
      </c>
      <c r="AU23" s="47" t="s">
        <v>171</v>
      </c>
      <c r="AV23" s="47" t="s">
        <v>171</v>
      </c>
      <c r="AW23" s="47" t="s">
        <v>171</v>
      </c>
      <c r="AX23" s="47" t="s">
        <v>171</v>
      </c>
      <c r="AY23" s="47" t="s">
        <v>171</v>
      </c>
      <c r="AZ23" s="47" t="s">
        <v>171</v>
      </c>
      <c r="BA23" s="47" t="s">
        <v>171</v>
      </c>
      <c r="BB23" s="47" t="s">
        <v>171</v>
      </c>
      <c r="BC23" s="47" t="s">
        <v>171</v>
      </c>
      <c r="BD23" s="34" t="s">
        <v>223</v>
      </c>
      <c r="BE23" s="34" t="s">
        <v>996</v>
      </c>
      <c r="BF23" s="35" t="s">
        <v>226</v>
      </c>
      <c r="BG23" s="20" t="s">
        <v>171</v>
      </c>
      <c r="BH23" s="20" t="s">
        <v>171</v>
      </c>
      <c r="BI23" s="20" t="s">
        <v>171</v>
      </c>
      <c r="BJ23" s="50" t="s">
        <v>828</v>
      </c>
      <c r="BK23" s="58" t="s">
        <v>829</v>
      </c>
      <c r="BL23" s="54" t="s">
        <v>830</v>
      </c>
      <c r="BM23" s="47" t="s">
        <v>171</v>
      </c>
      <c r="BN23" s="47" t="s">
        <v>171</v>
      </c>
      <c r="BO23" s="47" t="s">
        <v>171</v>
      </c>
      <c r="BP23" s="47" t="s">
        <v>171</v>
      </c>
      <c r="BQ23" s="47" t="s">
        <v>171</v>
      </c>
      <c r="BR23" s="47" t="s">
        <v>171</v>
      </c>
      <c r="BS23" s="47" t="s">
        <v>171</v>
      </c>
      <c r="BT23" s="47" t="s">
        <v>171</v>
      </c>
      <c r="BU23" s="47" t="s">
        <v>171</v>
      </c>
      <c r="BV23" s="47" t="s">
        <v>171</v>
      </c>
      <c r="BW23" s="47" t="s">
        <v>171</v>
      </c>
      <c r="BX23" s="47" t="s">
        <v>171</v>
      </c>
      <c r="BY23" s="47" t="s">
        <v>171</v>
      </c>
      <c r="BZ23" s="47" t="s">
        <v>171</v>
      </c>
      <c r="CA23" s="47" t="s">
        <v>171</v>
      </c>
      <c r="CB23" s="25" t="s">
        <v>1310</v>
      </c>
      <c r="CC23" s="66" t="s">
        <v>1311</v>
      </c>
      <c r="CD23" s="61" t="s">
        <v>1270</v>
      </c>
      <c r="CE23" s="62"/>
      <c r="CF23" s="20" t="s">
        <v>171</v>
      </c>
      <c r="CG23" s="20" t="s">
        <v>171</v>
      </c>
      <c r="CH23" s="20" t="s">
        <v>171</v>
      </c>
      <c r="CI23" s="20" t="s">
        <v>171</v>
      </c>
      <c r="CJ23" s="20" t="s">
        <v>171</v>
      </c>
      <c r="CK23" s="20" t="s">
        <v>171</v>
      </c>
      <c r="CL23" s="20" t="s">
        <v>171</v>
      </c>
      <c r="CM23" s="20" t="s">
        <v>171</v>
      </c>
      <c r="CN23" s="20" t="s">
        <v>171</v>
      </c>
      <c r="CO23" s="20" t="s">
        <v>171</v>
      </c>
      <c r="CP23" s="20" t="s">
        <v>171</v>
      </c>
      <c r="CQ23" s="20" t="s">
        <v>171</v>
      </c>
      <c r="CR23" s="20" t="s">
        <v>171</v>
      </c>
      <c r="CS23" s="20" t="s">
        <v>171</v>
      </c>
      <c r="CT23" s="20" t="s">
        <v>171</v>
      </c>
      <c r="CU23" s="20" t="s">
        <v>171</v>
      </c>
      <c r="CV23" s="20" t="s">
        <v>171</v>
      </c>
      <c r="CW23" s="20" t="s">
        <v>171</v>
      </c>
      <c r="CX23" s="20" t="s">
        <v>171</v>
      </c>
      <c r="CY23" s="20" t="s">
        <v>171</v>
      </c>
    </row>
    <row r="24" spans="1:103" ht="15" x14ac:dyDescent="0.25">
      <c r="A24" s="17" t="s">
        <v>136</v>
      </c>
      <c r="B24" s="25" t="s">
        <v>1087</v>
      </c>
      <c r="C24" s="25" t="s">
        <v>1088</v>
      </c>
      <c r="D24" s="35" t="s">
        <v>1089</v>
      </c>
      <c r="E24" s="25" t="s">
        <v>1056</v>
      </c>
      <c r="F24" s="25" t="s">
        <v>1057</v>
      </c>
      <c r="G24" s="35" t="s">
        <v>1058</v>
      </c>
      <c r="H24" s="25" t="s">
        <v>1059</v>
      </c>
      <c r="I24" s="25" t="s">
        <v>1060</v>
      </c>
      <c r="J24" s="35" t="s">
        <v>1061</v>
      </c>
      <c r="K24" s="25" t="s">
        <v>878</v>
      </c>
      <c r="L24" s="25" t="s">
        <v>879</v>
      </c>
      <c r="M24" s="35" t="s">
        <v>880</v>
      </c>
      <c r="N24" s="18" t="s">
        <v>373</v>
      </c>
      <c r="O24" s="19" t="s">
        <v>667</v>
      </c>
      <c r="P24" s="22" t="s">
        <v>374</v>
      </c>
      <c r="Q24" s="18" t="s">
        <v>423</v>
      </c>
      <c r="R24" s="18" t="s">
        <v>645</v>
      </c>
      <c r="S24" s="22" t="s">
        <v>424</v>
      </c>
      <c r="T24" s="18" t="s">
        <v>423</v>
      </c>
      <c r="U24" s="18" t="s">
        <v>946</v>
      </c>
      <c r="V24" s="22" t="s">
        <v>424</v>
      </c>
      <c r="W24" s="18" t="s">
        <v>425</v>
      </c>
      <c r="X24" s="19">
        <v>6515394136</v>
      </c>
      <c r="Y24" s="22" t="s">
        <v>426</v>
      </c>
      <c r="Z24" s="25" t="s">
        <v>1036</v>
      </c>
      <c r="AA24" s="25" t="s">
        <v>1037</v>
      </c>
      <c r="AB24" s="35" t="s">
        <v>1038</v>
      </c>
      <c r="AC24" s="34" t="s">
        <v>171</v>
      </c>
      <c r="AD24" s="34" t="s">
        <v>171</v>
      </c>
      <c r="AE24" s="34" t="s">
        <v>171</v>
      </c>
      <c r="AF24" s="25" t="s">
        <v>1039</v>
      </c>
      <c r="AG24" s="25" t="s">
        <v>1075</v>
      </c>
      <c r="AH24" s="35" t="s">
        <v>1040</v>
      </c>
      <c r="AI24" s="25" t="s">
        <v>1041</v>
      </c>
      <c r="AJ24" s="25" t="s">
        <v>1076</v>
      </c>
      <c r="AK24" s="35" t="s">
        <v>1042</v>
      </c>
      <c r="AL24" s="34" t="s">
        <v>1043</v>
      </c>
      <c r="AM24" s="34" t="s">
        <v>1044</v>
      </c>
      <c r="AN24" s="35" t="s">
        <v>1045</v>
      </c>
      <c r="AO24" s="20" t="s">
        <v>171</v>
      </c>
      <c r="AP24" s="20" t="s">
        <v>171</v>
      </c>
      <c r="AQ24" s="20" t="s">
        <v>171</v>
      </c>
      <c r="AR24" s="34" t="s">
        <v>561</v>
      </c>
      <c r="AS24" s="34" t="s">
        <v>562</v>
      </c>
      <c r="AT24" s="35" t="s">
        <v>1130</v>
      </c>
      <c r="AU24" s="47" t="s">
        <v>171</v>
      </c>
      <c r="AV24" s="47" t="s">
        <v>171</v>
      </c>
      <c r="AW24" s="47" t="s">
        <v>171</v>
      </c>
      <c r="AX24" s="47" t="s">
        <v>171</v>
      </c>
      <c r="AY24" s="47" t="s">
        <v>171</v>
      </c>
      <c r="AZ24" s="47" t="s">
        <v>171</v>
      </c>
      <c r="BA24" s="47" t="s">
        <v>171</v>
      </c>
      <c r="BB24" s="47" t="s">
        <v>171</v>
      </c>
      <c r="BC24" s="47" t="s">
        <v>171</v>
      </c>
      <c r="BD24" s="34" t="s">
        <v>1046</v>
      </c>
      <c r="BE24" s="34" t="s">
        <v>1047</v>
      </c>
      <c r="BF24" s="34" t="s">
        <v>1048</v>
      </c>
      <c r="BG24" s="20" t="s">
        <v>171</v>
      </c>
      <c r="BH24" s="20" t="s">
        <v>171</v>
      </c>
      <c r="BI24" s="20" t="s">
        <v>171</v>
      </c>
      <c r="BJ24" s="50" t="s">
        <v>803</v>
      </c>
      <c r="BK24" s="50" t="s">
        <v>804</v>
      </c>
      <c r="BL24" s="52" t="s">
        <v>805</v>
      </c>
      <c r="BM24" s="47" t="s">
        <v>171</v>
      </c>
      <c r="BN24" s="47" t="s">
        <v>171</v>
      </c>
      <c r="BO24" s="47" t="s">
        <v>171</v>
      </c>
      <c r="BP24" s="47" t="s">
        <v>171</v>
      </c>
      <c r="BQ24" s="47" t="s">
        <v>171</v>
      </c>
      <c r="BR24" s="47" t="s">
        <v>171</v>
      </c>
      <c r="BS24" s="47" t="s">
        <v>171</v>
      </c>
      <c r="BT24" s="47" t="s">
        <v>171</v>
      </c>
      <c r="BU24" s="47" t="s">
        <v>171</v>
      </c>
      <c r="BV24" s="47" t="s">
        <v>171</v>
      </c>
      <c r="BW24" s="47" t="s">
        <v>171</v>
      </c>
      <c r="BX24" s="47" t="s">
        <v>171</v>
      </c>
      <c r="BY24" s="47" t="s">
        <v>171</v>
      </c>
      <c r="BZ24" s="47" t="s">
        <v>171</v>
      </c>
      <c r="CA24" s="47" t="s">
        <v>171</v>
      </c>
      <c r="CB24" s="25" t="s">
        <v>1308</v>
      </c>
      <c r="CC24" s="66" t="s">
        <v>1271</v>
      </c>
      <c r="CD24" s="43" t="s">
        <v>1309</v>
      </c>
      <c r="CE24" s="62"/>
      <c r="CF24" s="20" t="s">
        <v>171</v>
      </c>
      <c r="CG24" s="20" t="s">
        <v>171</v>
      </c>
      <c r="CH24" s="20" t="s">
        <v>171</v>
      </c>
      <c r="CI24" s="20" t="s">
        <v>171</v>
      </c>
      <c r="CJ24" s="20" t="s">
        <v>171</v>
      </c>
      <c r="CK24" s="20" t="s">
        <v>171</v>
      </c>
      <c r="CL24" s="20" t="s">
        <v>171</v>
      </c>
      <c r="CM24" s="20" t="s">
        <v>171</v>
      </c>
      <c r="CN24" s="20" t="s">
        <v>171</v>
      </c>
      <c r="CO24" s="20" t="s">
        <v>171</v>
      </c>
      <c r="CP24" s="20" t="s">
        <v>171</v>
      </c>
      <c r="CQ24" s="20" t="s">
        <v>171</v>
      </c>
      <c r="CR24" s="20" t="s">
        <v>171</v>
      </c>
      <c r="CS24" s="20" t="s">
        <v>171</v>
      </c>
      <c r="CT24" s="20" t="s">
        <v>171</v>
      </c>
      <c r="CU24" s="20" t="s">
        <v>171</v>
      </c>
      <c r="CV24" s="20" t="s">
        <v>171</v>
      </c>
      <c r="CW24" s="20" t="s">
        <v>171</v>
      </c>
      <c r="CX24" s="20" t="s">
        <v>171</v>
      </c>
      <c r="CY24" s="20" t="s">
        <v>171</v>
      </c>
    </row>
    <row r="25" spans="1:103" ht="15" x14ac:dyDescent="0.25">
      <c r="A25" s="17" t="s">
        <v>137</v>
      </c>
      <c r="B25" s="20" t="s">
        <v>1112</v>
      </c>
      <c r="C25" s="20" t="s">
        <v>1113</v>
      </c>
      <c r="D25" s="49" t="s">
        <v>1194</v>
      </c>
      <c r="E25" s="20" t="s">
        <v>171</v>
      </c>
      <c r="F25" s="20" t="s">
        <v>171</v>
      </c>
      <c r="G25" s="20" t="s">
        <v>171</v>
      </c>
      <c r="H25" s="20" t="s">
        <v>171</v>
      </c>
      <c r="I25" s="20" t="s">
        <v>171</v>
      </c>
      <c r="J25" s="20" t="s">
        <v>171</v>
      </c>
      <c r="K25" s="20" t="s">
        <v>171</v>
      </c>
      <c r="L25" s="20" t="s">
        <v>171</v>
      </c>
      <c r="M25" s="20" t="s">
        <v>171</v>
      </c>
      <c r="N25" s="34" t="s">
        <v>680</v>
      </c>
      <c r="O25" s="36" t="s">
        <v>681</v>
      </c>
      <c r="P25" s="37" t="s">
        <v>682</v>
      </c>
      <c r="Q25" s="34" t="s">
        <v>671</v>
      </c>
      <c r="R25" s="36" t="s">
        <v>672</v>
      </c>
      <c r="S25" s="37" t="s">
        <v>673</v>
      </c>
      <c r="T25" s="18" t="s">
        <v>423</v>
      </c>
      <c r="U25" s="18" t="s">
        <v>947</v>
      </c>
      <c r="V25" s="22" t="s">
        <v>424</v>
      </c>
      <c r="W25" s="18" t="s">
        <v>425</v>
      </c>
      <c r="X25" s="19">
        <v>6515394137</v>
      </c>
      <c r="Y25" s="22" t="s">
        <v>426</v>
      </c>
      <c r="Z25" s="25" t="s">
        <v>1182</v>
      </c>
      <c r="AA25" s="25" t="s">
        <v>1183</v>
      </c>
      <c r="AB25" s="49" t="s">
        <v>1184</v>
      </c>
      <c r="AC25" s="25" t="s">
        <v>171</v>
      </c>
      <c r="AD25" s="25" t="s">
        <v>171</v>
      </c>
      <c r="AE25" s="25" t="s">
        <v>171</v>
      </c>
      <c r="AF25" s="25" t="s">
        <v>1185</v>
      </c>
      <c r="AG25" s="25" t="s">
        <v>1186</v>
      </c>
      <c r="AH25" s="49" t="s">
        <v>1187</v>
      </c>
      <c r="AI25" s="25" t="s">
        <v>171</v>
      </c>
      <c r="AJ25" s="25" t="s">
        <v>171</v>
      </c>
      <c r="AK25" s="25" t="s">
        <v>171</v>
      </c>
      <c r="AL25" s="25" t="s">
        <v>1182</v>
      </c>
      <c r="AM25" s="25" t="s">
        <v>1183</v>
      </c>
      <c r="AN25" s="49" t="s">
        <v>1184</v>
      </c>
      <c r="AO25" s="20" t="s">
        <v>171</v>
      </c>
      <c r="AP25" s="20" t="s">
        <v>171</v>
      </c>
      <c r="AQ25" s="20" t="s">
        <v>171</v>
      </c>
      <c r="AR25" s="47" t="s">
        <v>1197</v>
      </c>
      <c r="AS25" s="47" t="s">
        <v>1198</v>
      </c>
      <c r="AT25" s="49" t="s">
        <v>1199</v>
      </c>
      <c r="AU25" s="47" t="s">
        <v>171</v>
      </c>
      <c r="AV25" s="47" t="s">
        <v>171</v>
      </c>
      <c r="AW25" s="47" t="s">
        <v>171</v>
      </c>
      <c r="AX25" s="47" t="s">
        <v>171</v>
      </c>
      <c r="AY25" s="47" t="s">
        <v>171</v>
      </c>
      <c r="AZ25" s="47" t="s">
        <v>171</v>
      </c>
      <c r="BA25" s="47" t="s">
        <v>171</v>
      </c>
      <c r="BB25" s="47" t="s">
        <v>171</v>
      </c>
      <c r="BC25" s="47" t="s">
        <v>171</v>
      </c>
      <c r="BD25" s="25" t="s">
        <v>741</v>
      </c>
      <c r="BE25" s="25" t="s">
        <v>742</v>
      </c>
      <c r="BF25" s="35" t="s">
        <v>743</v>
      </c>
      <c r="BG25" s="20" t="s">
        <v>171</v>
      </c>
      <c r="BH25" s="20" t="s">
        <v>171</v>
      </c>
      <c r="BI25" s="20" t="s">
        <v>171</v>
      </c>
      <c r="BJ25" s="50" t="s">
        <v>831</v>
      </c>
      <c r="BK25" s="50" t="s">
        <v>832</v>
      </c>
      <c r="BL25" s="54" t="s">
        <v>833</v>
      </c>
      <c r="BM25" s="47" t="s">
        <v>171</v>
      </c>
      <c r="BN25" s="47" t="s">
        <v>171</v>
      </c>
      <c r="BO25" s="47" t="s">
        <v>171</v>
      </c>
      <c r="BP25" s="47" t="s">
        <v>171</v>
      </c>
      <c r="BQ25" s="47" t="s">
        <v>171</v>
      </c>
      <c r="BR25" s="47" t="s">
        <v>171</v>
      </c>
      <c r="BS25" s="47" t="s">
        <v>171</v>
      </c>
      <c r="BT25" s="47" t="s">
        <v>171</v>
      </c>
      <c r="BU25" s="47" t="s">
        <v>171</v>
      </c>
      <c r="BV25" s="47" t="s">
        <v>171</v>
      </c>
      <c r="BW25" s="47" t="s">
        <v>171</v>
      </c>
      <c r="BX25" s="47" t="s">
        <v>171</v>
      </c>
      <c r="BY25" s="47" t="s">
        <v>171</v>
      </c>
      <c r="BZ25" s="47" t="s">
        <v>171</v>
      </c>
      <c r="CA25" s="47" t="s">
        <v>171</v>
      </c>
      <c r="CB25" s="25" t="s">
        <v>1272</v>
      </c>
      <c r="CC25" s="66" t="s">
        <v>1273</v>
      </c>
      <c r="CD25" s="61" t="s">
        <v>1274</v>
      </c>
      <c r="CE25" s="62"/>
      <c r="CF25" s="20" t="s">
        <v>171</v>
      </c>
      <c r="CG25" s="20" t="s">
        <v>171</v>
      </c>
      <c r="CH25" s="20" t="s">
        <v>171</v>
      </c>
      <c r="CI25" s="20" t="s">
        <v>171</v>
      </c>
      <c r="CJ25" s="20" t="s">
        <v>171</v>
      </c>
      <c r="CK25" s="20" t="s">
        <v>171</v>
      </c>
      <c r="CL25" s="20" t="s">
        <v>171</v>
      </c>
      <c r="CM25" s="20" t="s">
        <v>171</v>
      </c>
      <c r="CN25" s="20" t="s">
        <v>171</v>
      </c>
      <c r="CO25" s="20" t="s">
        <v>171</v>
      </c>
      <c r="CP25" s="20" t="s">
        <v>171</v>
      </c>
      <c r="CQ25" s="20" t="s">
        <v>171</v>
      </c>
      <c r="CR25" s="20" t="s">
        <v>171</v>
      </c>
      <c r="CS25" s="20" t="s">
        <v>171</v>
      </c>
      <c r="CT25" s="20" t="s">
        <v>171</v>
      </c>
      <c r="CU25" s="20" t="s">
        <v>171</v>
      </c>
      <c r="CV25" s="20" t="s">
        <v>171</v>
      </c>
      <c r="CW25" s="20" t="s">
        <v>171</v>
      </c>
      <c r="CX25" s="20" t="s">
        <v>171</v>
      </c>
      <c r="CY25" s="20" t="s">
        <v>171</v>
      </c>
    </row>
    <row r="26" spans="1:103" ht="15" x14ac:dyDescent="0.25">
      <c r="A26" s="17" t="s">
        <v>138</v>
      </c>
      <c r="B26" s="25" t="s">
        <v>567</v>
      </c>
      <c r="C26" s="25" t="s">
        <v>568</v>
      </c>
      <c r="D26" s="31" t="s">
        <v>569</v>
      </c>
      <c r="E26" s="20" t="s">
        <v>171</v>
      </c>
      <c r="F26" s="20" t="s">
        <v>171</v>
      </c>
      <c r="G26" s="20" t="s">
        <v>171</v>
      </c>
      <c r="H26" s="20" t="s">
        <v>171</v>
      </c>
      <c r="I26" s="20" t="s">
        <v>171</v>
      </c>
      <c r="J26" s="20" t="s">
        <v>171</v>
      </c>
      <c r="K26" s="20" t="s">
        <v>171</v>
      </c>
      <c r="L26" s="20" t="s">
        <v>171</v>
      </c>
      <c r="M26" s="20" t="s">
        <v>171</v>
      </c>
      <c r="N26" s="34" t="s">
        <v>680</v>
      </c>
      <c r="O26" s="36" t="s">
        <v>681</v>
      </c>
      <c r="P26" s="37" t="s">
        <v>682</v>
      </c>
      <c r="Q26" s="34" t="s">
        <v>671</v>
      </c>
      <c r="R26" s="36" t="s">
        <v>672</v>
      </c>
      <c r="S26" s="37" t="s">
        <v>673</v>
      </c>
      <c r="T26" s="18" t="s">
        <v>423</v>
      </c>
      <c r="U26" s="18" t="s">
        <v>948</v>
      </c>
      <c r="V26" s="22" t="s">
        <v>424</v>
      </c>
      <c r="W26" s="18" t="s">
        <v>425</v>
      </c>
      <c r="X26" s="19">
        <v>6515394138</v>
      </c>
      <c r="Y26" s="22" t="s">
        <v>426</v>
      </c>
      <c r="Z26" s="25" t="s">
        <v>1179</v>
      </c>
      <c r="AA26" s="25" t="s">
        <v>838</v>
      </c>
      <c r="AB26" s="49" t="s">
        <v>1180</v>
      </c>
      <c r="AC26" s="25" t="s">
        <v>171</v>
      </c>
      <c r="AD26" s="25" t="s">
        <v>171</v>
      </c>
      <c r="AE26" s="25" t="s">
        <v>171</v>
      </c>
      <c r="AF26" s="25" t="s">
        <v>834</v>
      </c>
      <c r="AG26" s="25" t="s">
        <v>1181</v>
      </c>
      <c r="AH26" s="49" t="s">
        <v>836</v>
      </c>
      <c r="AI26" s="25" t="s">
        <v>171</v>
      </c>
      <c r="AJ26" s="25" t="s">
        <v>171</v>
      </c>
      <c r="AK26" s="25" t="s">
        <v>171</v>
      </c>
      <c r="AL26" s="25" t="s">
        <v>1179</v>
      </c>
      <c r="AM26" s="25" t="s">
        <v>838</v>
      </c>
      <c r="AN26" s="49" t="s">
        <v>1180</v>
      </c>
      <c r="AO26" s="20" t="s">
        <v>171</v>
      </c>
      <c r="AP26" s="20" t="s">
        <v>171</v>
      </c>
      <c r="AQ26" s="20" t="s">
        <v>171</v>
      </c>
      <c r="AR26" s="20" t="s">
        <v>494</v>
      </c>
      <c r="AS26" s="20" t="s">
        <v>495</v>
      </c>
      <c r="AT26" s="31" t="s">
        <v>496</v>
      </c>
      <c r="AU26" s="47" t="s">
        <v>171</v>
      </c>
      <c r="AV26" s="47" t="s">
        <v>171</v>
      </c>
      <c r="AW26" s="47" t="s">
        <v>171</v>
      </c>
      <c r="AX26" s="47" t="s">
        <v>171</v>
      </c>
      <c r="AY26" s="47" t="s">
        <v>171</v>
      </c>
      <c r="AZ26" s="47" t="s">
        <v>171</v>
      </c>
      <c r="BA26" s="47" t="s">
        <v>171</v>
      </c>
      <c r="BB26" s="47" t="s">
        <v>171</v>
      </c>
      <c r="BC26" s="47" t="s">
        <v>171</v>
      </c>
      <c r="BD26" s="25" t="s">
        <v>741</v>
      </c>
      <c r="BE26" s="25" t="s">
        <v>742</v>
      </c>
      <c r="BF26" s="35" t="s">
        <v>743</v>
      </c>
      <c r="BG26" s="20" t="s">
        <v>171</v>
      </c>
      <c r="BH26" s="20" t="s">
        <v>171</v>
      </c>
      <c r="BI26" s="20" t="s">
        <v>171</v>
      </c>
      <c r="BJ26" s="50" t="s">
        <v>834</v>
      </c>
      <c r="BK26" s="50" t="s">
        <v>835</v>
      </c>
      <c r="BL26" s="52" t="s">
        <v>836</v>
      </c>
      <c r="BM26" s="50" t="s">
        <v>837</v>
      </c>
      <c r="BN26" s="50" t="s">
        <v>838</v>
      </c>
      <c r="BO26" s="52" t="s">
        <v>839</v>
      </c>
      <c r="BP26" s="50" t="s">
        <v>840</v>
      </c>
      <c r="BQ26" s="50" t="s">
        <v>841</v>
      </c>
      <c r="BR26" s="54" t="s">
        <v>842</v>
      </c>
      <c r="BS26" s="47" t="s">
        <v>171</v>
      </c>
      <c r="BT26" s="47" t="s">
        <v>171</v>
      </c>
      <c r="BU26" s="47" t="s">
        <v>171</v>
      </c>
      <c r="BV26" s="47" t="s">
        <v>171</v>
      </c>
      <c r="BW26" s="47" t="s">
        <v>171</v>
      </c>
      <c r="BX26" s="47" t="s">
        <v>171</v>
      </c>
      <c r="BY26" s="47" t="s">
        <v>171</v>
      </c>
      <c r="BZ26" s="47" t="s">
        <v>171</v>
      </c>
      <c r="CA26" s="47" t="s">
        <v>171</v>
      </c>
      <c r="CB26" s="25" t="s">
        <v>1275</v>
      </c>
      <c r="CC26" s="68" t="s">
        <v>1276</v>
      </c>
      <c r="CD26" s="61" t="s">
        <v>1277</v>
      </c>
      <c r="CE26" s="62"/>
      <c r="CF26" s="20" t="s">
        <v>171</v>
      </c>
      <c r="CG26" s="20" t="s">
        <v>171</v>
      </c>
      <c r="CH26" s="20" t="s">
        <v>171</v>
      </c>
      <c r="CI26" s="20" t="s">
        <v>171</v>
      </c>
      <c r="CJ26" s="20" t="s">
        <v>171</v>
      </c>
      <c r="CK26" s="20" t="s">
        <v>171</v>
      </c>
      <c r="CL26" s="20" t="s">
        <v>171</v>
      </c>
      <c r="CM26" s="20" t="s">
        <v>171</v>
      </c>
      <c r="CN26" s="20" t="s">
        <v>171</v>
      </c>
      <c r="CO26" s="20" t="s">
        <v>171</v>
      </c>
      <c r="CP26" s="20" t="s">
        <v>171</v>
      </c>
      <c r="CQ26" s="20" t="s">
        <v>171</v>
      </c>
      <c r="CR26" s="20" t="s">
        <v>171</v>
      </c>
      <c r="CS26" s="20" t="s">
        <v>171</v>
      </c>
      <c r="CT26" s="20" t="s">
        <v>171</v>
      </c>
      <c r="CU26" s="20" t="s">
        <v>171</v>
      </c>
      <c r="CV26" s="20" t="s">
        <v>171</v>
      </c>
      <c r="CW26" s="20" t="s">
        <v>171</v>
      </c>
      <c r="CX26" s="20" t="s">
        <v>171</v>
      </c>
      <c r="CY26" s="20" t="s">
        <v>171</v>
      </c>
    </row>
    <row r="27" spans="1:103" ht="15" x14ac:dyDescent="0.25">
      <c r="A27" s="17" t="s">
        <v>139</v>
      </c>
      <c r="B27" s="20" t="s">
        <v>385</v>
      </c>
      <c r="C27" s="20" t="s">
        <v>908</v>
      </c>
      <c r="D27" s="35" t="s">
        <v>386</v>
      </c>
      <c r="E27" s="20" t="s">
        <v>171</v>
      </c>
      <c r="F27" s="20" t="s">
        <v>171</v>
      </c>
      <c r="G27" s="20" t="s">
        <v>171</v>
      </c>
      <c r="H27" s="20" t="s">
        <v>171</v>
      </c>
      <c r="I27" s="20" t="s">
        <v>171</v>
      </c>
      <c r="J27" s="20" t="s">
        <v>171</v>
      </c>
      <c r="K27" s="20" t="s">
        <v>171</v>
      </c>
      <c r="L27" s="20" t="s">
        <v>171</v>
      </c>
      <c r="M27" s="20" t="s">
        <v>171</v>
      </c>
      <c r="N27" s="34" t="s">
        <v>387</v>
      </c>
      <c r="O27" s="34" t="s">
        <v>683</v>
      </c>
      <c r="P27" s="37" t="s">
        <v>388</v>
      </c>
      <c r="Q27" s="34" t="s">
        <v>655</v>
      </c>
      <c r="R27" s="34" t="s">
        <v>656</v>
      </c>
      <c r="S27" s="37" t="s">
        <v>657</v>
      </c>
      <c r="T27" s="18" t="s">
        <v>423</v>
      </c>
      <c r="U27" s="18" t="s">
        <v>949</v>
      </c>
      <c r="V27" s="22" t="s">
        <v>424</v>
      </c>
      <c r="W27" s="18" t="s">
        <v>425</v>
      </c>
      <c r="X27" s="19">
        <v>6515394139</v>
      </c>
      <c r="Y27" s="22" t="s">
        <v>426</v>
      </c>
      <c r="Z27" s="20" t="s">
        <v>379</v>
      </c>
      <c r="AA27" s="20" t="s">
        <v>979</v>
      </c>
      <c r="AB27" s="35" t="s">
        <v>380</v>
      </c>
      <c r="AC27" s="20" t="s">
        <v>171</v>
      </c>
      <c r="AD27" s="20" t="s">
        <v>171</v>
      </c>
      <c r="AE27" s="20" t="s">
        <v>171</v>
      </c>
      <c r="AF27" s="20" t="s">
        <v>381</v>
      </c>
      <c r="AG27" s="20" t="s">
        <v>988</v>
      </c>
      <c r="AH27" s="35" t="s">
        <v>382</v>
      </c>
      <c r="AI27" s="20" t="s">
        <v>171</v>
      </c>
      <c r="AJ27" s="20" t="s">
        <v>171</v>
      </c>
      <c r="AK27" s="20" t="s">
        <v>171</v>
      </c>
      <c r="AL27" s="20" t="s">
        <v>383</v>
      </c>
      <c r="AM27" s="20" t="s">
        <v>992</v>
      </c>
      <c r="AN27" s="35" t="s">
        <v>384</v>
      </c>
      <c r="AO27" s="20" t="s">
        <v>171</v>
      </c>
      <c r="AP27" s="20" t="s">
        <v>171</v>
      </c>
      <c r="AQ27" s="20" t="s">
        <v>171</v>
      </c>
      <c r="AR27" s="20" t="s">
        <v>497</v>
      </c>
      <c r="AS27" s="20" t="s">
        <v>498</v>
      </c>
      <c r="AT27" s="31" t="s">
        <v>499</v>
      </c>
      <c r="AU27" s="47" t="s">
        <v>171</v>
      </c>
      <c r="AV27" s="47" t="s">
        <v>171</v>
      </c>
      <c r="AW27" s="47" t="s">
        <v>171</v>
      </c>
      <c r="AX27" s="47" t="s">
        <v>171</v>
      </c>
      <c r="AY27" s="47" t="s">
        <v>171</v>
      </c>
      <c r="AZ27" s="47" t="s">
        <v>171</v>
      </c>
      <c r="BA27" s="47" t="s">
        <v>171</v>
      </c>
      <c r="BB27" s="47" t="s">
        <v>171</v>
      </c>
      <c r="BC27" s="47" t="s">
        <v>171</v>
      </c>
      <c r="BD27" s="20" t="s">
        <v>375</v>
      </c>
      <c r="BE27" s="20" t="s">
        <v>997</v>
      </c>
      <c r="BF27" s="35" t="s">
        <v>376</v>
      </c>
      <c r="BG27" s="20" t="s">
        <v>171</v>
      </c>
      <c r="BH27" s="20" t="s">
        <v>171</v>
      </c>
      <c r="BI27" s="20" t="s">
        <v>171</v>
      </c>
      <c r="BJ27" s="47" t="s">
        <v>1011</v>
      </c>
      <c r="BK27" s="47" t="s">
        <v>1012</v>
      </c>
      <c r="BL27" s="49" t="s">
        <v>1013</v>
      </c>
      <c r="BM27" s="50" t="s">
        <v>843</v>
      </c>
      <c r="BN27" s="50" t="s">
        <v>844</v>
      </c>
      <c r="BO27" s="51" t="s">
        <v>845</v>
      </c>
      <c r="BP27" s="47" t="s">
        <v>171</v>
      </c>
      <c r="BQ27" s="47" t="s">
        <v>171</v>
      </c>
      <c r="BR27" s="47" t="s">
        <v>171</v>
      </c>
      <c r="BS27" s="47" t="s">
        <v>171</v>
      </c>
      <c r="BT27" s="47" t="s">
        <v>171</v>
      </c>
      <c r="BU27" s="47" t="s">
        <v>171</v>
      </c>
      <c r="BV27" s="47" t="s">
        <v>171</v>
      </c>
      <c r="BW27" s="47" t="s">
        <v>171</v>
      </c>
      <c r="BX27" s="47" t="s">
        <v>171</v>
      </c>
      <c r="BY27" s="47" t="s">
        <v>171</v>
      </c>
      <c r="BZ27" s="47" t="s">
        <v>171</v>
      </c>
      <c r="CA27" s="47" t="s">
        <v>171</v>
      </c>
      <c r="CB27" s="25" t="s">
        <v>1278</v>
      </c>
      <c r="CC27" s="66" t="s">
        <v>1279</v>
      </c>
      <c r="CD27" s="61" t="s">
        <v>1280</v>
      </c>
      <c r="CE27" s="62"/>
      <c r="CF27" s="20" t="s">
        <v>171</v>
      </c>
      <c r="CG27" s="20" t="s">
        <v>171</v>
      </c>
      <c r="CH27" s="20" t="s">
        <v>171</v>
      </c>
      <c r="CI27" s="20" t="s">
        <v>171</v>
      </c>
      <c r="CJ27" s="20" t="s">
        <v>171</v>
      </c>
      <c r="CK27" s="20" t="s">
        <v>171</v>
      </c>
      <c r="CL27" s="20" t="s">
        <v>171</v>
      </c>
      <c r="CM27" s="20" t="s">
        <v>171</v>
      </c>
      <c r="CN27" s="20" t="s">
        <v>171</v>
      </c>
      <c r="CO27" s="20" t="s">
        <v>171</v>
      </c>
      <c r="CP27" s="20" t="s">
        <v>171</v>
      </c>
      <c r="CQ27" s="20" t="s">
        <v>171</v>
      </c>
      <c r="CR27" s="20" t="s">
        <v>171</v>
      </c>
      <c r="CS27" s="20" t="s">
        <v>171</v>
      </c>
      <c r="CT27" s="20" t="s">
        <v>171</v>
      </c>
      <c r="CU27" s="20" t="s">
        <v>171</v>
      </c>
      <c r="CV27" s="20" t="s">
        <v>171</v>
      </c>
      <c r="CW27" s="20" t="s">
        <v>171</v>
      </c>
      <c r="CX27" s="20" t="s">
        <v>171</v>
      </c>
      <c r="CY27" s="20" t="s">
        <v>171</v>
      </c>
    </row>
    <row r="28" spans="1:103" ht="15" x14ac:dyDescent="0.25">
      <c r="A28" s="17" t="s">
        <v>140</v>
      </c>
      <c r="B28" s="25" t="s">
        <v>731</v>
      </c>
      <c r="C28" s="25" t="s">
        <v>909</v>
      </c>
      <c r="D28" s="35" t="s">
        <v>733</v>
      </c>
      <c r="E28" s="20" t="s">
        <v>171</v>
      </c>
      <c r="F28" s="20" t="s">
        <v>171</v>
      </c>
      <c r="G28" s="20" t="s">
        <v>171</v>
      </c>
      <c r="H28" s="20" t="s">
        <v>171</v>
      </c>
      <c r="I28" s="20" t="s">
        <v>171</v>
      </c>
      <c r="J28" s="20" t="s">
        <v>171</v>
      </c>
      <c r="K28" s="20" t="s">
        <v>171</v>
      </c>
      <c r="L28" s="20" t="s">
        <v>171</v>
      </c>
      <c r="M28" s="20" t="s">
        <v>171</v>
      </c>
      <c r="N28" s="34" t="s">
        <v>680</v>
      </c>
      <c r="O28" s="36" t="s">
        <v>681</v>
      </c>
      <c r="P28" s="37" t="s">
        <v>682</v>
      </c>
      <c r="Q28" s="34" t="s">
        <v>671</v>
      </c>
      <c r="R28" s="36" t="s">
        <v>672</v>
      </c>
      <c r="S28" s="37" t="s">
        <v>673</v>
      </c>
      <c r="T28" s="18" t="s">
        <v>423</v>
      </c>
      <c r="U28" s="18" t="s">
        <v>950</v>
      </c>
      <c r="V28" s="22" t="s">
        <v>424</v>
      </c>
      <c r="W28" s="18" t="s">
        <v>425</v>
      </c>
      <c r="X28" s="19">
        <v>6515394140</v>
      </c>
      <c r="Y28" s="22" t="s">
        <v>426</v>
      </c>
      <c r="Z28" s="25" t="s">
        <v>734</v>
      </c>
      <c r="AA28" s="25" t="s">
        <v>980</v>
      </c>
      <c r="AB28" s="49" t="s">
        <v>735</v>
      </c>
      <c r="AC28" s="25" t="s">
        <v>736</v>
      </c>
      <c r="AD28" s="25" t="s">
        <v>737</v>
      </c>
      <c r="AE28" s="49" t="s">
        <v>738</v>
      </c>
      <c r="AF28" s="25" t="s">
        <v>739</v>
      </c>
      <c r="AG28" s="25" t="s">
        <v>846</v>
      </c>
      <c r="AH28" s="49" t="s">
        <v>740</v>
      </c>
      <c r="AI28" s="25" t="s">
        <v>171</v>
      </c>
      <c r="AJ28" s="25" t="s">
        <v>171</v>
      </c>
      <c r="AK28" s="25" t="s">
        <v>171</v>
      </c>
      <c r="AL28" s="25" t="s">
        <v>734</v>
      </c>
      <c r="AM28" s="25" t="s">
        <v>980</v>
      </c>
      <c r="AN28" s="49" t="s">
        <v>735</v>
      </c>
      <c r="AO28" s="20" t="s">
        <v>171</v>
      </c>
      <c r="AP28" s="20" t="s">
        <v>171</v>
      </c>
      <c r="AQ28" s="20" t="s">
        <v>171</v>
      </c>
      <c r="AR28" s="25" t="s">
        <v>744</v>
      </c>
      <c r="AS28" s="25" t="s">
        <v>745</v>
      </c>
      <c r="AT28" s="35" t="s">
        <v>746</v>
      </c>
      <c r="AU28" s="47" t="s">
        <v>171</v>
      </c>
      <c r="AV28" s="47" t="s">
        <v>171</v>
      </c>
      <c r="AW28" s="47" t="s">
        <v>171</v>
      </c>
      <c r="AX28" s="47" t="s">
        <v>171</v>
      </c>
      <c r="AY28" s="47" t="s">
        <v>171</v>
      </c>
      <c r="AZ28" s="47" t="s">
        <v>171</v>
      </c>
      <c r="BA28" s="47" t="s">
        <v>171</v>
      </c>
      <c r="BB28" s="47" t="s">
        <v>171</v>
      </c>
      <c r="BC28" s="47" t="s">
        <v>171</v>
      </c>
      <c r="BD28" s="25" t="s">
        <v>741</v>
      </c>
      <c r="BE28" s="25" t="s">
        <v>742</v>
      </c>
      <c r="BF28" s="35" t="s">
        <v>743</v>
      </c>
      <c r="BG28" s="25" t="s">
        <v>171</v>
      </c>
      <c r="BH28" s="25" t="s">
        <v>171</v>
      </c>
      <c r="BI28" s="25" t="s">
        <v>171</v>
      </c>
      <c r="BJ28" s="47" t="s">
        <v>731</v>
      </c>
      <c r="BK28" s="47" t="s">
        <v>732</v>
      </c>
      <c r="BL28" s="49" t="s">
        <v>733</v>
      </c>
      <c r="BM28" s="50" t="s">
        <v>739</v>
      </c>
      <c r="BN28" s="50" t="s">
        <v>846</v>
      </c>
      <c r="BO28" s="54" t="s">
        <v>847</v>
      </c>
      <c r="BP28" s="50" t="s">
        <v>736</v>
      </c>
      <c r="BQ28" s="50" t="s">
        <v>848</v>
      </c>
      <c r="BR28" s="54" t="s">
        <v>849</v>
      </c>
      <c r="BS28" s="47" t="s">
        <v>171</v>
      </c>
      <c r="BT28" s="47" t="s">
        <v>171</v>
      </c>
      <c r="BU28" s="47" t="s">
        <v>171</v>
      </c>
      <c r="BV28" s="47" t="s">
        <v>171</v>
      </c>
      <c r="BW28" s="47" t="s">
        <v>171</v>
      </c>
      <c r="BX28" s="47" t="s">
        <v>171</v>
      </c>
      <c r="BY28" s="47" t="s">
        <v>171</v>
      </c>
      <c r="BZ28" s="47" t="s">
        <v>171</v>
      </c>
      <c r="CA28" s="47" t="s">
        <v>171</v>
      </c>
      <c r="CB28" s="25" t="s">
        <v>171</v>
      </c>
      <c r="CC28" s="67" t="s">
        <v>171</v>
      </c>
      <c r="CD28" s="67" t="s">
        <v>171</v>
      </c>
      <c r="CE28" s="62"/>
      <c r="CF28" s="20" t="s">
        <v>171</v>
      </c>
      <c r="CG28" s="20" t="s">
        <v>171</v>
      </c>
      <c r="CH28" s="20" t="s">
        <v>171</v>
      </c>
      <c r="CI28" s="20" t="s">
        <v>171</v>
      </c>
      <c r="CJ28" s="20" t="s">
        <v>171</v>
      </c>
      <c r="CK28" s="20" t="s">
        <v>171</v>
      </c>
      <c r="CL28" s="20" t="s">
        <v>171</v>
      </c>
      <c r="CM28" s="20" t="s">
        <v>171</v>
      </c>
      <c r="CN28" s="20" t="s">
        <v>171</v>
      </c>
      <c r="CO28" s="20" t="s">
        <v>171</v>
      </c>
      <c r="CP28" s="20" t="s">
        <v>171</v>
      </c>
      <c r="CQ28" s="20" t="s">
        <v>171</v>
      </c>
      <c r="CR28" s="20" t="s">
        <v>171</v>
      </c>
      <c r="CS28" s="20" t="s">
        <v>171</v>
      </c>
      <c r="CT28" s="20" t="s">
        <v>171</v>
      </c>
      <c r="CU28" s="20" t="s">
        <v>171</v>
      </c>
      <c r="CV28" s="20" t="s">
        <v>171</v>
      </c>
      <c r="CW28" s="20" t="s">
        <v>171</v>
      </c>
      <c r="CX28" s="20" t="s">
        <v>171</v>
      </c>
      <c r="CY28" s="20" t="s">
        <v>171</v>
      </c>
    </row>
    <row r="29" spans="1:103" ht="15" x14ac:dyDescent="0.25">
      <c r="A29" s="17" t="s">
        <v>141</v>
      </c>
      <c r="B29" s="20" t="s">
        <v>385</v>
      </c>
      <c r="C29" s="20" t="s">
        <v>908</v>
      </c>
      <c r="D29" s="35" t="s">
        <v>386</v>
      </c>
      <c r="E29" s="20" t="s">
        <v>171</v>
      </c>
      <c r="F29" s="20" t="s">
        <v>171</v>
      </c>
      <c r="G29" s="20" t="s">
        <v>171</v>
      </c>
      <c r="H29" s="20" t="s">
        <v>171</v>
      </c>
      <c r="I29" s="20" t="s">
        <v>171</v>
      </c>
      <c r="J29" s="20" t="s">
        <v>171</v>
      </c>
      <c r="K29" s="20" t="s">
        <v>171</v>
      </c>
      <c r="L29" s="20" t="s">
        <v>171</v>
      </c>
      <c r="M29" s="20" t="s">
        <v>171</v>
      </c>
      <c r="N29" s="47" t="s">
        <v>387</v>
      </c>
      <c r="O29" s="36" t="s">
        <v>683</v>
      </c>
      <c r="P29" s="37" t="s">
        <v>388</v>
      </c>
      <c r="Q29" s="34" t="s">
        <v>655</v>
      </c>
      <c r="R29" s="34" t="s">
        <v>656</v>
      </c>
      <c r="S29" s="37" t="s">
        <v>657</v>
      </c>
      <c r="T29" s="18" t="s">
        <v>423</v>
      </c>
      <c r="U29" s="18" t="s">
        <v>951</v>
      </c>
      <c r="V29" s="22" t="s">
        <v>424</v>
      </c>
      <c r="W29" s="18" t="s">
        <v>425</v>
      </c>
      <c r="X29" s="19">
        <v>6515394141</v>
      </c>
      <c r="Y29" s="22" t="s">
        <v>426</v>
      </c>
      <c r="Z29" s="20" t="s">
        <v>389</v>
      </c>
      <c r="AA29" s="20" t="s">
        <v>981</v>
      </c>
      <c r="AB29" s="35" t="s">
        <v>390</v>
      </c>
      <c r="AC29" s="20" t="s">
        <v>171</v>
      </c>
      <c r="AD29" s="20" t="s">
        <v>171</v>
      </c>
      <c r="AE29" s="20" t="s">
        <v>171</v>
      </c>
      <c r="AF29" s="20" t="s">
        <v>381</v>
      </c>
      <c r="AG29" s="20" t="s">
        <v>988</v>
      </c>
      <c r="AH29" s="35" t="s">
        <v>382</v>
      </c>
      <c r="AI29" s="20" t="s">
        <v>171</v>
      </c>
      <c r="AJ29" s="20" t="s">
        <v>171</v>
      </c>
      <c r="AK29" s="20" t="s">
        <v>171</v>
      </c>
      <c r="AL29" s="20" t="s">
        <v>391</v>
      </c>
      <c r="AM29" s="20" t="s">
        <v>993</v>
      </c>
      <c r="AN29" s="35" t="s">
        <v>392</v>
      </c>
      <c r="AO29" s="20" t="s">
        <v>171</v>
      </c>
      <c r="AP29" s="20" t="s">
        <v>171</v>
      </c>
      <c r="AQ29" s="20" t="s">
        <v>171</v>
      </c>
      <c r="AR29" s="20" t="s">
        <v>550</v>
      </c>
      <c r="AS29" s="20" t="s">
        <v>551</v>
      </c>
      <c r="AT29" s="49" t="s">
        <v>1196</v>
      </c>
      <c r="AU29" s="47" t="s">
        <v>171</v>
      </c>
      <c r="AV29" s="47" t="s">
        <v>171</v>
      </c>
      <c r="AW29" s="47" t="s">
        <v>171</v>
      </c>
      <c r="AX29" s="47" t="s">
        <v>171</v>
      </c>
      <c r="AY29" s="47" t="s">
        <v>171</v>
      </c>
      <c r="AZ29" s="47" t="s">
        <v>171</v>
      </c>
      <c r="BA29" s="47" t="s">
        <v>171</v>
      </c>
      <c r="BB29" s="47" t="s">
        <v>171</v>
      </c>
      <c r="BC29" s="47" t="s">
        <v>171</v>
      </c>
      <c r="BD29" s="20" t="s">
        <v>375</v>
      </c>
      <c r="BE29" s="20" t="s">
        <v>998</v>
      </c>
      <c r="BF29" s="35" t="s">
        <v>376</v>
      </c>
      <c r="BG29" s="20" t="s">
        <v>171</v>
      </c>
      <c r="BH29" s="20" t="s">
        <v>171</v>
      </c>
      <c r="BI29" s="20" t="s">
        <v>171</v>
      </c>
      <c r="BJ29" s="47" t="s">
        <v>1011</v>
      </c>
      <c r="BK29" s="47" t="s">
        <v>1012</v>
      </c>
      <c r="BL29" s="49" t="s">
        <v>1013</v>
      </c>
      <c r="BM29" s="50"/>
      <c r="BN29" s="50"/>
      <c r="BO29" s="52"/>
      <c r="BP29" s="47" t="s">
        <v>171</v>
      </c>
      <c r="BQ29" s="47" t="s">
        <v>171</v>
      </c>
      <c r="BR29" s="47" t="s">
        <v>171</v>
      </c>
      <c r="BS29" s="47" t="s">
        <v>171</v>
      </c>
      <c r="BT29" s="47" t="s">
        <v>171</v>
      </c>
      <c r="BU29" s="47" t="s">
        <v>171</v>
      </c>
      <c r="BV29" s="47" t="s">
        <v>171</v>
      </c>
      <c r="BW29" s="47" t="s">
        <v>171</v>
      </c>
      <c r="BX29" s="47" t="s">
        <v>171</v>
      </c>
      <c r="BY29" s="47" t="s">
        <v>171</v>
      </c>
      <c r="BZ29" s="47" t="s">
        <v>171</v>
      </c>
      <c r="CA29" s="47" t="s">
        <v>171</v>
      </c>
      <c r="CB29" s="25" t="s">
        <v>1329</v>
      </c>
      <c r="CC29" s="67" t="s">
        <v>1281</v>
      </c>
      <c r="CD29" s="69" t="s">
        <v>1282</v>
      </c>
      <c r="CE29" s="62"/>
      <c r="CF29" s="20" t="s">
        <v>171</v>
      </c>
      <c r="CG29" s="20" t="s">
        <v>171</v>
      </c>
      <c r="CH29" s="20" t="s">
        <v>171</v>
      </c>
      <c r="CI29" s="20" t="s">
        <v>171</v>
      </c>
      <c r="CJ29" s="20" t="s">
        <v>171</v>
      </c>
      <c r="CK29" s="20" t="s">
        <v>171</v>
      </c>
      <c r="CL29" s="20" t="s">
        <v>171</v>
      </c>
      <c r="CM29" s="20" t="s">
        <v>171</v>
      </c>
      <c r="CN29" s="20" t="s">
        <v>171</v>
      </c>
      <c r="CO29" s="20" t="s">
        <v>171</v>
      </c>
      <c r="CP29" s="20" t="s">
        <v>171</v>
      </c>
      <c r="CQ29" s="20" t="s">
        <v>171</v>
      </c>
      <c r="CR29" s="20" t="s">
        <v>171</v>
      </c>
      <c r="CS29" s="20" t="s">
        <v>171</v>
      </c>
      <c r="CT29" s="20" t="s">
        <v>171</v>
      </c>
      <c r="CU29" s="20" t="s">
        <v>171</v>
      </c>
      <c r="CV29" s="20" t="s">
        <v>171</v>
      </c>
      <c r="CW29" s="20" t="s">
        <v>171</v>
      </c>
      <c r="CX29" s="20" t="s">
        <v>171</v>
      </c>
      <c r="CY29" s="20" t="s">
        <v>171</v>
      </c>
    </row>
    <row r="30" spans="1:103" ht="15" x14ac:dyDescent="0.25">
      <c r="A30" s="17" t="s">
        <v>142</v>
      </c>
      <c r="B30" s="17" t="s">
        <v>5</v>
      </c>
      <c r="C30" s="42" t="s">
        <v>904</v>
      </c>
      <c r="D30" s="48" t="s">
        <v>6</v>
      </c>
      <c r="E30" s="20" t="s">
        <v>171</v>
      </c>
      <c r="F30" s="20" t="s">
        <v>171</v>
      </c>
      <c r="G30" s="20" t="s">
        <v>171</v>
      </c>
      <c r="H30" s="20" t="s">
        <v>171</v>
      </c>
      <c r="I30" s="20" t="s">
        <v>171</v>
      </c>
      <c r="J30" s="20" t="s">
        <v>171</v>
      </c>
      <c r="K30" s="20" t="s">
        <v>171</v>
      </c>
      <c r="L30" s="20" t="s">
        <v>171</v>
      </c>
      <c r="M30" s="20" t="s">
        <v>171</v>
      </c>
      <c r="N30" s="18" t="s">
        <v>652</v>
      </c>
      <c r="O30" s="19" t="s">
        <v>653</v>
      </c>
      <c r="P30" s="22" t="s">
        <v>654</v>
      </c>
      <c r="Q30" s="34" t="s">
        <v>655</v>
      </c>
      <c r="R30" s="34" t="s">
        <v>656</v>
      </c>
      <c r="S30" s="37" t="s">
        <v>657</v>
      </c>
      <c r="T30" s="18" t="s">
        <v>423</v>
      </c>
      <c r="U30" s="18" t="s">
        <v>952</v>
      </c>
      <c r="V30" s="22" t="s">
        <v>424</v>
      </c>
      <c r="W30" s="18" t="s">
        <v>425</v>
      </c>
      <c r="X30" s="19">
        <v>6515394142</v>
      </c>
      <c r="Y30" s="22" t="s">
        <v>426</v>
      </c>
      <c r="Z30" s="25" t="s">
        <v>1064</v>
      </c>
      <c r="AA30" s="25" t="s">
        <v>851</v>
      </c>
      <c r="AB30" s="35" t="s">
        <v>1065</v>
      </c>
      <c r="AC30" s="20" t="s">
        <v>171</v>
      </c>
      <c r="AD30" s="20" t="s">
        <v>171</v>
      </c>
      <c r="AE30" s="20" t="s">
        <v>171</v>
      </c>
      <c r="AF30" s="25" t="s">
        <v>1064</v>
      </c>
      <c r="AG30" s="25" t="s">
        <v>851</v>
      </c>
      <c r="AH30" s="35" t="s">
        <v>1065</v>
      </c>
      <c r="AI30" s="20" t="s">
        <v>171</v>
      </c>
      <c r="AJ30" s="20" t="s">
        <v>171</v>
      </c>
      <c r="AK30" s="20" t="s">
        <v>171</v>
      </c>
      <c r="AL30" s="25" t="s">
        <v>1064</v>
      </c>
      <c r="AM30" s="25" t="s">
        <v>851</v>
      </c>
      <c r="AN30" s="35" t="s">
        <v>1065</v>
      </c>
      <c r="AO30" s="20" t="s">
        <v>171</v>
      </c>
      <c r="AP30" s="20" t="s">
        <v>171</v>
      </c>
      <c r="AQ30" s="20" t="s">
        <v>171</v>
      </c>
      <c r="AR30" s="20" t="s">
        <v>442</v>
      </c>
      <c r="AS30" s="20" t="s">
        <v>443</v>
      </c>
      <c r="AT30" s="31" t="s">
        <v>444</v>
      </c>
      <c r="AU30" s="47" t="s">
        <v>171</v>
      </c>
      <c r="AV30" s="47" t="s">
        <v>171</v>
      </c>
      <c r="AW30" s="47" t="s">
        <v>171</v>
      </c>
      <c r="AX30" s="47" t="s">
        <v>171</v>
      </c>
      <c r="AY30" s="47" t="s">
        <v>171</v>
      </c>
      <c r="AZ30" s="47" t="s">
        <v>171</v>
      </c>
      <c r="BA30" s="47" t="s">
        <v>171</v>
      </c>
      <c r="BB30" s="47" t="s">
        <v>171</v>
      </c>
      <c r="BC30" s="47" t="s">
        <v>171</v>
      </c>
      <c r="BD30" s="34" t="s">
        <v>223</v>
      </c>
      <c r="BE30" s="34" t="s">
        <v>996</v>
      </c>
      <c r="BF30" s="35" t="s">
        <v>226</v>
      </c>
      <c r="BG30" s="20" t="s">
        <v>171</v>
      </c>
      <c r="BH30" s="20" t="s">
        <v>171</v>
      </c>
      <c r="BI30" s="20" t="s">
        <v>171</v>
      </c>
      <c r="BJ30" s="47" t="s">
        <v>850</v>
      </c>
      <c r="BK30" s="56" t="s">
        <v>851</v>
      </c>
      <c r="BL30" s="54" t="s">
        <v>852</v>
      </c>
      <c r="BM30" s="47" t="s">
        <v>171</v>
      </c>
      <c r="BN30" s="47" t="s">
        <v>171</v>
      </c>
      <c r="BO30" s="47" t="s">
        <v>171</v>
      </c>
      <c r="BP30" s="47" t="s">
        <v>171</v>
      </c>
      <c r="BQ30" s="47" t="s">
        <v>171</v>
      </c>
      <c r="BR30" s="47" t="s">
        <v>171</v>
      </c>
      <c r="BS30" s="47" t="s">
        <v>171</v>
      </c>
      <c r="BT30" s="47" t="s">
        <v>171</v>
      </c>
      <c r="BU30" s="47" t="s">
        <v>171</v>
      </c>
      <c r="BV30" s="47" t="s">
        <v>171</v>
      </c>
      <c r="BW30" s="47" t="s">
        <v>171</v>
      </c>
      <c r="BX30" s="47" t="s">
        <v>171</v>
      </c>
      <c r="BY30" s="47" t="s">
        <v>171</v>
      </c>
      <c r="BZ30" s="47" t="s">
        <v>171</v>
      </c>
      <c r="CA30" s="47" t="s">
        <v>171</v>
      </c>
      <c r="CB30" s="25" t="s">
        <v>1312</v>
      </c>
      <c r="CC30" s="66" t="s">
        <v>1283</v>
      </c>
      <c r="CD30" s="61" t="s">
        <v>1284</v>
      </c>
      <c r="CE30" s="62"/>
      <c r="CF30" s="20" t="s">
        <v>171</v>
      </c>
      <c r="CG30" s="20" t="s">
        <v>171</v>
      </c>
      <c r="CH30" s="20" t="s">
        <v>171</v>
      </c>
      <c r="CI30" s="20" t="s">
        <v>171</v>
      </c>
      <c r="CJ30" s="20" t="s">
        <v>171</v>
      </c>
      <c r="CK30" s="20" t="s">
        <v>171</v>
      </c>
      <c r="CL30" s="20" t="s">
        <v>171</v>
      </c>
      <c r="CM30" s="20" t="s">
        <v>171</v>
      </c>
      <c r="CN30" s="20" t="s">
        <v>171</v>
      </c>
      <c r="CO30" s="20" t="s">
        <v>171</v>
      </c>
      <c r="CP30" s="20" t="s">
        <v>171</v>
      </c>
      <c r="CQ30" s="20" t="s">
        <v>171</v>
      </c>
      <c r="CR30" s="20" t="s">
        <v>171</v>
      </c>
      <c r="CS30" s="20" t="s">
        <v>171</v>
      </c>
      <c r="CT30" s="20" t="s">
        <v>171</v>
      </c>
      <c r="CU30" s="20" t="s">
        <v>171</v>
      </c>
      <c r="CV30" s="20" t="s">
        <v>171</v>
      </c>
      <c r="CW30" s="20" t="s">
        <v>171</v>
      </c>
      <c r="CX30" s="20" t="s">
        <v>171</v>
      </c>
      <c r="CY30" s="20" t="s">
        <v>171</v>
      </c>
    </row>
    <row r="31" spans="1:103" ht="15" x14ac:dyDescent="0.25">
      <c r="A31" s="17" t="s">
        <v>143</v>
      </c>
      <c r="B31" s="34" t="s">
        <v>706</v>
      </c>
      <c r="C31" s="34" t="s">
        <v>707</v>
      </c>
      <c r="D31" s="35" t="s">
        <v>708</v>
      </c>
      <c r="E31" s="34" t="s">
        <v>709</v>
      </c>
      <c r="F31" s="34" t="s">
        <v>707</v>
      </c>
      <c r="G31" s="35" t="s">
        <v>710</v>
      </c>
      <c r="H31" s="20" t="s">
        <v>171</v>
      </c>
      <c r="I31" s="20" t="s">
        <v>171</v>
      </c>
      <c r="J31" s="20" t="s">
        <v>171</v>
      </c>
      <c r="K31" s="20" t="s">
        <v>171</v>
      </c>
      <c r="L31" s="20" t="s">
        <v>171</v>
      </c>
      <c r="M31" s="20" t="s">
        <v>171</v>
      </c>
      <c r="N31" s="34" t="s">
        <v>677</v>
      </c>
      <c r="O31" s="36" t="s">
        <v>678</v>
      </c>
      <c r="P31" s="37" t="s">
        <v>679</v>
      </c>
      <c r="Q31" s="34" t="s">
        <v>677</v>
      </c>
      <c r="R31" s="36" t="s">
        <v>678</v>
      </c>
      <c r="S31" s="37" t="s">
        <v>679</v>
      </c>
      <c r="T31" s="18" t="s">
        <v>423</v>
      </c>
      <c r="U31" s="18" t="s">
        <v>953</v>
      </c>
      <c r="V31" s="22" t="s">
        <v>424</v>
      </c>
      <c r="W31" s="18" t="s">
        <v>425</v>
      </c>
      <c r="X31" s="19">
        <v>6515394143</v>
      </c>
      <c r="Y31" s="22" t="s">
        <v>426</v>
      </c>
      <c r="Z31" s="34" t="s">
        <v>711</v>
      </c>
      <c r="AA31" s="34" t="s">
        <v>707</v>
      </c>
      <c r="AB31" s="35" t="s">
        <v>712</v>
      </c>
      <c r="AC31" s="34" t="s">
        <v>171</v>
      </c>
      <c r="AD31" s="34" t="s">
        <v>171</v>
      </c>
      <c r="AE31" s="34" t="s">
        <v>171</v>
      </c>
      <c r="AF31" s="34" t="s">
        <v>713</v>
      </c>
      <c r="AG31" s="34" t="s">
        <v>714</v>
      </c>
      <c r="AH31" s="35" t="s">
        <v>715</v>
      </c>
      <c r="AI31" s="20" t="s">
        <v>171</v>
      </c>
      <c r="AJ31" s="20" t="s">
        <v>171</v>
      </c>
      <c r="AK31" s="20" t="s">
        <v>171</v>
      </c>
      <c r="AL31" s="34" t="s">
        <v>711</v>
      </c>
      <c r="AM31" s="34" t="s">
        <v>707</v>
      </c>
      <c r="AN31" s="35" t="s">
        <v>716</v>
      </c>
      <c r="AO31" s="20" t="s">
        <v>171</v>
      </c>
      <c r="AP31" s="20" t="s">
        <v>171</v>
      </c>
      <c r="AQ31" s="20" t="s">
        <v>171</v>
      </c>
      <c r="AR31" s="20" t="s">
        <v>500</v>
      </c>
      <c r="AS31" s="20" t="s">
        <v>501</v>
      </c>
      <c r="AT31" s="31" t="s">
        <v>502</v>
      </c>
      <c r="AU31" s="47" t="s">
        <v>171</v>
      </c>
      <c r="AV31" s="47" t="s">
        <v>171</v>
      </c>
      <c r="AW31" s="47" t="s">
        <v>171</v>
      </c>
      <c r="AX31" s="47" t="s">
        <v>171</v>
      </c>
      <c r="AY31" s="47" t="s">
        <v>171</v>
      </c>
      <c r="AZ31" s="47" t="s">
        <v>171</v>
      </c>
      <c r="BA31" s="47" t="s">
        <v>171</v>
      </c>
      <c r="BB31" s="47" t="s">
        <v>171</v>
      </c>
      <c r="BC31" s="47" t="s">
        <v>171</v>
      </c>
      <c r="BD31" s="34" t="s">
        <v>573</v>
      </c>
      <c r="BE31" s="34" t="s">
        <v>717</v>
      </c>
      <c r="BF31" s="35" t="s">
        <v>575</v>
      </c>
      <c r="BG31" s="20" t="s">
        <v>171</v>
      </c>
      <c r="BH31" s="20" t="s">
        <v>171</v>
      </c>
      <c r="BI31" s="20" t="s">
        <v>171</v>
      </c>
      <c r="BJ31" s="47" t="s">
        <v>718</v>
      </c>
      <c r="BK31" s="47" t="s">
        <v>707</v>
      </c>
      <c r="BL31" s="49" t="s">
        <v>719</v>
      </c>
      <c r="BM31" s="47" t="s">
        <v>1014</v>
      </c>
      <c r="BN31" s="47" t="s">
        <v>1015</v>
      </c>
      <c r="BO31" s="49" t="s">
        <v>1016</v>
      </c>
      <c r="BP31" s="47" t="s">
        <v>171</v>
      </c>
      <c r="BQ31" s="47" t="s">
        <v>171</v>
      </c>
      <c r="BR31" s="47" t="s">
        <v>171</v>
      </c>
      <c r="BS31" s="47" t="s">
        <v>171</v>
      </c>
      <c r="BT31" s="47" t="s">
        <v>171</v>
      </c>
      <c r="BU31" s="47" t="s">
        <v>171</v>
      </c>
      <c r="BV31" s="47" t="s">
        <v>171</v>
      </c>
      <c r="BW31" s="47" t="s">
        <v>171</v>
      </c>
      <c r="BX31" s="47" t="s">
        <v>171</v>
      </c>
      <c r="BY31" s="47" t="s">
        <v>171</v>
      </c>
      <c r="BZ31" s="47" t="s">
        <v>171</v>
      </c>
      <c r="CA31" s="47" t="s">
        <v>171</v>
      </c>
      <c r="CB31" s="25" t="s">
        <v>1313</v>
      </c>
      <c r="CC31" s="66" t="s">
        <v>1285</v>
      </c>
      <c r="CD31" s="6" t="s">
        <v>1314</v>
      </c>
      <c r="CE31" s="62"/>
      <c r="CF31" s="20" t="s">
        <v>171</v>
      </c>
      <c r="CG31" s="20" t="s">
        <v>171</v>
      </c>
      <c r="CH31" s="20" t="s">
        <v>171</v>
      </c>
      <c r="CI31" s="20" t="s">
        <v>171</v>
      </c>
      <c r="CJ31" s="20" t="s">
        <v>171</v>
      </c>
      <c r="CK31" s="20" t="s">
        <v>171</v>
      </c>
      <c r="CL31" s="20" t="s">
        <v>171</v>
      </c>
      <c r="CM31" s="20" t="s">
        <v>171</v>
      </c>
      <c r="CN31" s="20" t="s">
        <v>171</v>
      </c>
      <c r="CO31" s="20" t="s">
        <v>171</v>
      </c>
      <c r="CP31" s="20" t="s">
        <v>171</v>
      </c>
      <c r="CQ31" s="20" t="s">
        <v>171</v>
      </c>
      <c r="CR31" s="20" t="s">
        <v>171</v>
      </c>
      <c r="CS31" s="20" t="s">
        <v>171</v>
      </c>
      <c r="CT31" s="20" t="s">
        <v>171</v>
      </c>
      <c r="CU31" s="20" t="s">
        <v>171</v>
      </c>
      <c r="CV31" s="20" t="s">
        <v>171</v>
      </c>
      <c r="CW31" s="20" t="s">
        <v>171</v>
      </c>
      <c r="CX31" s="20" t="s">
        <v>171</v>
      </c>
      <c r="CY31" s="20" t="s">
        <v>171</v>
      </c>
    </row>
    <row r="32" spans="1:103" ht="15" x14ac:dyDescent="0.25">
      <c r="A32" s="17" t="s">
        <v>144</v>
      </c>
      <c r="B32" s="20" t="s">
        <v>570</v>
      </c>
      <c r="C32" s="20" t="s">
        <v>572</v>
      </c>
      <c r="D32" s="31" t="s">
        <v>571</v>
      </c>
      <c r="E32" s="20" t="s">
        <v>171</v>
      </c>
      <c r="F32" s="20" t="s">
        <v>171</v>
      </c>
      <c r="G32" s="20" t="s">
        <v>171</v>
      </c>
      <c r="H32" s="20" t="s">
        <v>171</v>
      </c>
      <c r="I32" s="20" t="s">
        <v>171</v>
      </c>
      <c r="J32" s="20" t="s">
        <v>171</v>
      </c>
      <c r="K32" s="20" t="s">
        <v>171</v>
      </c>
      <c r="L32" s="20" t="s">
        <v>171</v>
      </c>
      <c r="M32" s="20" t="s">
        <v>171</v>
      </c>
      <c r="N32" s="34" t="s">
        <v>684</v>
      </c>
      <c r="O32" s="36" t="s">
        <v>685</v>
      </c>
      <c r="P32" s="37" t="s">
        <v>686</v>
      </c>
      <c r="Q32" s="34" t="s">
        <v>684</v>
      </c>
      <c r="R32" s="36" t="s">
        <v>685</v>
      </c>
      <c r="S32" s="37" t="s">
        <v>686</v>
      </c>
      <c r="T32" s="18" t="s">
        <v>423</v>
      </c>
      <c r="U32" s="18" t="s">
        <v>954</v>
      </c>
      <c r="V32" s="22" t="s">
        <v>424</v>
      </c>
      <c r="W32" s="18" t="s">
        <v>425</v>
      </c>
      <c r="X32" s="19">
        <v>6515394144</v>
      </c>
      <c r="Y32" s="22" t="s">
        <v>426</v>
      </c>
      <c r="Z32" s="25" t="s">
        <v>1207</v>
      </c>
      <c r="AA32" s="25" t="s">
        <v>1214</v>
      </c>
      <c r="AB32" s="49" t="s">
        <v>1208</v>
      </c>
      <c r="AC32" s="25" t="s">
        <v>1209</v>
      </c>
      <c r="AD32" s="25" t="s">
        <v>1210</v>
      </c>
      <c r="AE32" s="49" t="s">
        <v>1211</v>
      </c>
      <c r="AF32" s="25" t="s">
        <v>1212</v>
      </c>
      <c r="AG32" s="25" t="s">
        <v>1215</v>
      </c>
      <c r="AH32" s="49" t="s">
        <v>1213</v>
      </c>
      <c r="AI32" s="20" t="s">
        <v>171</v>
      </c>
      <c r="AJ32" s="20" t="s">
        <v>171</v>
      </c>
      <c r="AK32" s="20" t="s">
        <v>171</v>
      </c>
      <c r="AL32" s="25" t="s">
        <v>1207</v>
      </c>
      <c r="AM32" s="25" t="s">
        <v>1214</v>
      </c>
      <c r="AN32" s="49" t="s">
        <v>1208</v>
      </c>
      <c r="AO32" s="25" t="s">
        <v>1209</v>
      </c>
      <c r="AP32" s="25" t="s">
        <v>1210</v>
      </c>
      <c r="AQ32" s="49" t="s">
        <v>1211</v>
      </c>
      <c r="AR32" s="20" t="s">
        <v>503</v>
      </c>
      <c r="AS32" s="20" t="s">
        <v>504</v>
      </c>
      <c r="AT32" s="31" t="s">
        <v>505</v>
      </c>
      <c r="AU32" s="47" t="s">
        <v>171</v>
      </c>
      <c r="AV32" s="47" t="s">
        <v>171</v>
      </c>
      <c r="AW32" s="47" t="s">
        <v>171</v>
      </c>
      <c r="AX32" s="47" t="s">
        <v>171</v>
      </c>
      <c r="AY32" s="47" t="s">
        <v>171</v>
      </c>
      <c r="AZ32" s="47" t="s">
        <v>171</v>
      </c>
      <c r="BA32" s="47" t="s">
        <v>171</v>
      </c>
      <c r="BB32" s="47" t="s">
        <v>171</v>
      </c>
      <c r="BC32" s="47" t="s">
        <v>171</v>
      </c>
      <c r="BD32" s="20" t="s">
        <v>573</v>
      </c>
      <c r="BE32" s="33" t="s">
        <v>574</v>
      </c>
      <c r="BF32" s="31" t="s">
        <v>575</v>
      </c>
      <c r="BG32" s="20" t="s">
        <v>171</v>
      </c>
      <c r="BH32" s="20" t="s">
        <v>171</v>
      </c>
      <c r="BI32" s="20" t="s">
        <v>171</v>
      </c>
      <c r="BJ32" s="47" t="s">
        <v>576</v>
      </c>
      <c r="BK32" s="47" t="s">
        <v>572</v>
      </c>
      <c r="BL32" s="49" t="s">
        <v>577</v>
      </c>
      <c r="BM32" s="47" t="s">
        <v>171</v>
      </c>
      <c r="BN32" s="47" t="s">
        <v>171</v>
      </c>
      <c r="BO32" s="47" t="s">
        <v>171</v>
      </c>
      <c r="BP32" s="47" t="s">
        <v>171</v>
      </c>
      <c r="BQ32" s="47" t="s">
        <v>171</v>
      </c>
      <c r="BR32" s="47" t="s">
        <v>171</v>
      </c>
      <c r="BS32" s="47" t="s">
        <v>171</v>
      </c>
      <c r="BT32" s="47" t="s">
        <v>171</v>
      </c>
      <c r="BU32" s="47" t="s">
        <v>171</v>
      </c>
      <c r="BV32" s="47" t="s">
        <v>171</v>
      </c>
      <c r="BW32" s="47" t="s">
        <v>171</v>
      </c>
      <c r="BX32" s="47" t="s">
        <v>171</v>
      </c>
      <c r="BY32" s="47" t="s">
        <v>171</v>
      </c>
      <c r="BZ32" s="47" t="s">
        <v>171</v>
      </c>
      <c r="CA32" s="47" t="s">
        <v>171</v>
      </c>
      <c r="CB32" s="25" t="s">
        <v>1286</v>
      </c>
      <c r="CC32" s="67" t="s">
        <v>1287</v>
      </c>
      <c r="CD32" s="61" t="s">
        <v>1288</v>
      </c>
      <c r="CE32" s="62"/>
      <c r="CF32" s="20" t="s">
        <v>171</v>
      </c>
      <c r="CG32" s="20" t="s">
        <v>171</v>
      </c>
      <c r="CH32" s="20" t="s">
        <v>171</v>
      </c>
      <c r="CI32" s="20" t="s">
        <v>171</v>
      </c>
      <c r="CJ32" s="20" t="s">
        <v>171</v>
      </c>
      <c r="CK32" s="20" t="s">
        <v>171</v>
      </c>
      <c r="CL32" s="20" t="s">
        <v>171</v>
      </c>
      <c r="CM32" s="20" t="s">
        <v>171</v>
      </c>
      <c r="CN32" s="20" t="s">
        <v>171</v>
      </c>
      <c r="CO32" s="20" t="s">
        <v>171</v>
      </c>
      <c r="CP32" s="20" t="s">
        <v>171</v>
      </c>
      <c r="CQ32" s="20" t="s">
        <v>171</v>
      </c>
      <c r="CR32" s="20" t="s">
        <v>171</v>
      </c>
      <c r="CS32" s="20" t="s">
        <v>171</v>
      </c>
      <c r="CT32" s="20" t="s">
        <v>171</v>
      </c>
      <c r="CU32" s="20" t="s">
        <v>171</v>
      </c>
      <c r="CV32" s="20" t="s">
        <v>171</v>
      </c>
      <c r="CW32" s="20" t="s">
        <v>171</v>
      </c>
      <c r="CX32" s="20" t="s">
        <v>171</v>
      </c>
      <c r="CY32" s="20" t="s">
        <v>171</v>
      </c>
    </row>
    <row r="33" spans="1:103" ht="15" x14ac:dyDescent="0.25">
      <c r="A33" s="17" t="s">
        <v>145</v>
      </c>
      <c r="B33" s="34" t="s">
        <v>625</v>
      </c>
      <c r="C33" s="34" t="s">
        <v>853</v>
      </c>
      <c r="D33" s="35" t="s">
        <v>626</v>
      </c>
      <c r="E33" s="20" t="s">
        <v>171</v>
      </c>
      <c r="F33" s="20" t="s">
        <v>171</v>
      </c>
      <c r="G33" s="20" t="s">
        <v>171</v>
      </c>
      <c r="H33" s="20" t="s">
        <v>171</v>
      </c>
      <c r="I33" s="20" t="s">
        <v>171</v>
      </c>
      <c r="J33" s="20" t="s">
        <v>171</v>
      </c>
      <c r="K33" s="20" t="s">
        <v>171</v>
      </c>
      <c r="L33" s="20" t="s">
        <v>171</v>
      </c>
      <c r="M33" s="20" t="s">
        <v>171</v>
      </c>
      <c r="N33" s="34" t="s">
        <v>646</v>
      </c>
      <c r="O33" s="38" t="s">
        <v>647</v>
      </c>
      <c r="P33" s="37" t="s">
        <v>648</v>
      </c>
      <c r="Q33" s="34" t="s">
        <v>661</v>
      </c>
      <c r="R33" s="36" t="s">
        <v>662</v>
      </c>
      <c r="S33" s="37" t="s">
        <v>663</v>
      </c>
      <c r="T33" s="18" t="s">
        <v>423</v>
      </c>
      <c r="U33" s="18" t="s">
        <v>955</v>
      </c>
      <c r="V33" s="22" t="s">
        <v>424</v>
      </c>
      <c r="W33" s="18" t="s">
        <v>425</v>
      </c>
      <c r="X33" s="19">
        <v>6515394145</v>
      </c>
      <c r="Y33" s="22" t="s">
        <v>426</v>
      </c>
      <c r="Z33" s="25" t="s">
        <v>1090</v>
      </c>
      <c r="AA33" s="25" t="s">
        <v>1120</v>
      </c>
      <c r="AB33" s="25" t="s">
        <v>1091</v>
      </c>
      <c r="AC33" s="25" t="s">
        <v>171</v>
      </c>
      <c r="AD33" s="25" t="s">
        <v>171</v>
      </c>
      <c r="AE33" s="25" t="s">
        <v>171</v>
      </c>
      <c r="AF33" s="25" t="s">
        <v>1092</v>
      </c>
      <c r="AG33" s="25" t="s">
        <v>1122</v>
      </c>
      <c r="AH33" s="25" t="s">
        <v>1093</v>
      </c>
      <c r="AI33" s="25" t="s">
        <v>171</v>
      </c>
      <c r="AJ33" s="25" t="s">
        <v>171</v>
      </c>
      <c r="AK33" s="25" t="s">
        <v>171</v>
      </c>
      <c r="AL33" s="25" t="s">
        <v>1094</v>
      </c>
      <c r="AM33" s="25" t="s">
        <v>1124</v>
      </c>
      <c r="AN33" s="25" t="s">
        <v>1095</v>
      </c>
      <c r="AO33" s="20" t="s">
        <v>171</v>
      </c>
      <c r="AP33" s="20" t="s">
        <v>171</v>
      </c>
      <c r="AQ33" s="20" t="s">
        <v>171</v>
      </c>
      <c r="AR33" s="20" t="s">
        <v>506</v>
      </c>
      <c r="AS33" s="20" t="s">
        <v>507</v>
      </c>
      <c r="AT33" s="31" t="s">
        <v>508</v>
      </c>
      <c r="AU33" s="47" t="s">
        <v>171</v>
      </c>
      <c r="AV33" s="47" t="s">
        <v>171</v>
      </c>
      <c r="AW33" s="47" t="s">
        <v>171</v>
      </c>
      <c r="AX33" s="47" t="s">
        <v>171</v>
      </c>
      <c r="AY33" s="47" t="s">
        <v>171</v>
      </c>
      <c r="AZ33" s="47" t="s">
        <v>171</v>
      </c>
      <c r="BA33" s="47" t="s">
        <v>171</v>
      </c>
      <c r="BB33" s="47" t="s">
        <v>171</v>
      </c>
      <c r="BC33" s="47" t="s">
        <v>171</v>
      </c>
      <c r="BD33" s="34" t="s">
        <v>1106</v>
      </c>
      <c r="BE33" s="34" t="s">
        <v>1107</v>
      </c>
      <c r="BF33" s="35" t="s">
        <v>1108</v>
      </c>
      <c r="BG33" s="20" t="s">
        <v>171</v>
      </c>
      <c r="BH33" s="20" t="s">
        <v>171</v>
      </c>
      <c r="BI33" s="20" t="s">
        <v>171</v>
      </c>
      <c r="BJ33" s="50" t="s">
        <v>625</v>
      </c>
      <c r="BK33" s="50" t="s">
        <v>853</v>
      </c>
      <c r="BL33" s="52" t="s">
        <v>854</v>
      </c>
      <c r="BM33" s="47" t="s">
        <v>171</v>
      </c>
      <c r="BN33" s="47" t="s">
        <v>171</v>
      </c>
      <c r="BO33" s="47" t="s">
        <v>171</v>
      </c>
      <c r="BP33" s="47" t="s">
        <v>171</v>
      </c>
      <c r="BQ33" s="47" t="s">
        <v>171</v>
      </c>
      <c r="BR33" s="47" t="s">
        <v>171</v>
      </c>
      <c r="BS33" s="47" t="s">
        <v>171</v>
      </c>
      <c r="BT33" s="47" t="s">
        <v>171</v>
      </c>
      <c r="BU33" s="47" t="s">
        <v>171</v>
      </c>
      <c r="BV33" s="47" t="s">
        <v>171</v>
      </c>
      <c r="BW33" s="47" t="s">
        <v>171</v>
      </c>
      <c r="BX33" s="47" t="s">
        <v>171</v>
      </c>
      <c r="BY33" s="47" t="s">
        <v>171</v>
      </c>
      <c r="BZ33" s="47" t="s">
        <v>171</v>
      </c>
      <c r="CA33" s="47" t="s">
        <v>171</v>
      </c>
      <c r="CB33" s="25" t="s">
        <v>171</v>
      </c>
      <c r="CC33" s="67" t="s">
        <v>1243</v>
      </c>
      <c r="CD33" s="43" t="s">
        <v>1237</v>
      </c>
      <c r="CE33" s="62"/>
      <c r="CF33" s="20" t="s">
        <v>171</v>
      </c>
      <c r="CG33" s="20" t="s">
        <v>171</v>
      </c>
      <c r="CH33" s="20" t="s">
        <v>171</v>
      </c>
      <c r="CI33" s="20" t="s">
        <v>171</v>
      </c>
      <c r="CJ33" s="20" t="s">
        <v>171</v>
      </c>
      <c r="CK33" s="20" t="s">
        <v>171</v>
      </c>
      <c r="CL33" s="20" t="s">
        <v>171</v>
      </c>
      <c r="CM33" s="20" t="s">
        <v>171</v>
      </c>
      <c r="CN33" s="20" t="s">
        <v>171</v>
      </c>
      <c r="CO33" s="20" t="s">
        <v>171</v>
      </c>
      <c r="CP33" s="20" t="s">
        <v>171</v>
      </c>
      <c r="CQ33" s="20" t="s">
        <v>171</v>
      </c>
      <c r="CR33" s="20" t="s">
        <v>171</v>
      </c>
      <c r="CS33" s="20" t="s">
        <v>171</v>
      </c>
      <c r="CT33" s="20" t="s">
        <v>171</v>
      </c>
      <c r="CU33" s="20" t="s">
        <v>171</v>
      </c>
      <c r="CV33" s="20" t="s">
        <v>171</v>
      </c>
      <c r="CW33" s="20" t="s">
        <v>171</v>
      </c>
      <c r="CX33" s="20" t="s">
        <v>171</v>
      </c>
      <c r="CY33" s="20" t="s">
        <v>171</v>
      </c>
    </row>
    <row r="34" spans="1:103" ht="15" x14ac:dyDescent="0.25">
      <c r="A34" s="17" t="s">
        <v>146</v>
      </c>
      <c r="B34" s="34" t="s">
        <v>627</v>
      </c>
      <c r="C34" s="34" t="s">
        <v>910</v>
      </c>
      <c r="D34" s="35" t="s">
        <v>628</v>
      </c>
      <c r="E34" s="34" t="s">
        <v>629</v>
      </c>
      <c r="F34" s="34" t="s">
        <v>922</v>
      </c>
      <c r="G34" s="35" t="s">
        <v>630</v>
      </c>
      <c r="H34" s="34" t="s">
        <v>631</v>
      </c>
      <c r="I34" s="34" t="s">
        <v>923</v>
      </c>
      <c r="J34" s="35" t="s">
        <v>632</v>
      </c>
      <c r="K34" s="20" t="s">
        <v>171</v>
      </c>
      <c r="L34" s="20" t="s">
        <v>171</v>
      </c>
      <c r="M34" s="20" t="s">
        <v>171</v>
      </c>
      <c r="N34" s="34" t="s">
        <v>646</v>
      </c>
      <c r="O34" s="38" t="s">
        <v>647</v>
      </c>
      <c r="P34" s="37" t="s">
        <v>648</v>
      </c>
      <c r="Q34" s="34" t="s">
        <v>661</v>
      </c>
      <c r="R34" s="36" t="s">
        <v>662</v>
      </c>
      <c r="S34" s="37" t="s">
        <v>663</v>
      </c>
      <c r="T34" s="18" t="s">
        <v>423</v>
      </c>
      <c r="U34" s="18" t="s">
        <v>956</v>
      </c>
      <c r="V34" s="22" t="s">
        <v>424</v>
      </c>
      <c r="W34" s="18" t="s">
        <v>425</v>
      </c>
      <c r="X34" s="19">
        <v>6515394146</v>
      </c>
      <c r="Y34" s="22" t="s">
        <v>426</v>
      </c>
      <c r="Z34" s="20" t="s">
        <v>171</v>
      </c>
      <c r="AA34" s="20" t="s">
        <v>171</v>
      </c>
      <c r="AB34" s="20" t="s">
        <v>171</v>
      </c>
      <c r="AC34" s="20" t="s">
        <v>171</v>
      </c>
      <c r="AD34" s="20" t="s">
        <v>171</v>
      </c>
      <c r="AE34" s="20" t="s">
        <v>171</v>
      </c>
      <c r="AF34" s="25" t="s">
        <v>1092</v>
      </c>
      <c r="AG34" s="25" t="s">
        <v>1122</v>
      </c>
      <c r="AH34" s="25" t="s">
        <v>1093</v>
      </c>
      <c r="AI34" s="25" t="s">
        <v>171</v>
      </c>
      <c r="AJ34" s="25" t="s">
        <v>171</v>
      </c>
      <c r="AK34" s="25" t="s">
        <v>171</v>
      </c>
      <c r="AL34" s="25" t="s">
        <v>1096</v>
      </c>
      <c r="AM34" s="25" t="s">
        <v>1125</v>
      </c>
      <c r="AN34" s="25" t="s">
        <v>1097</v>
      </c>
      <c r="AO34" s="20" t="s">
        <v>171</v>
      </c>
      <c r="AP34" s="20" t="s">
        <v>171</v>
      </c>
      <c r="AQ34" s="20" t="s">
        <v>171</v>
      </c>
      <c r="AR34" s="20" t="s">
        <v>509</v>
      </c>
      <c r="AS34" s="20" t="s">
        <v>510</v>
      </c>
      <c r="AT34" s="31" t="s">
        <v>511</v>
      </c>
      <c r="AU34" s="47" t="s">
        <v>171</v>
      </c>
      <c r="AV34" s="47" t="s">
        <v>171</v>
      </c>
      <c r="AW34" s="47" t="s">
        <v>171</v>
      </c>
      <c r="AX34" s="47" t="s">
        <v>171</v>
      </c>
      <c r="AY34" s="47" t="s">
        <v>171</v>
      </c>
      <c r="AZ34" s="47" t="s">
        <v>171</v>
      </c>
      <c r="BA34" s="47" t="s">
        <v>171</v>
      </c>
      <c r="BB34" s="47" t="s">
        <v>171</v>
      </c>
      <c r="BC34" s="47" t="s">
        <v>171</v>
      </c>
      <c r="BD34" s="34" t="s">
        <v>1106</v>
      </c>
      <c r="BE34" s="34" t="s">
        <v>1107</v>
      </c>
      <c r="BF34" s="35" t="s">
        <v>1108</v>
      </c>
      <c r="BG34" s="20" t="s">
        <v>171</v>
      </c>
      <c r="BH34" s="20" t="s">
        <v>171</v>
      </c>
      <c r="BI34" s="20" t="s">
        <v>171</v>
      </c>
      <c r="BJ34" s="50" t="s">
        <v>625</v>
      </c>
      <c r="BK34" s="50" t="s">
        <v>853</v>
      </c>
      <c r="BL34" s="52" t="s">
        <v>854</v>
      </c>
      <c r="BM34" s="47" t="s">
        <v>171</v>
      </c>
      <c r="BN34" s="47" t="s">
        <v>171</v>
      </c>
      <c r="BO34" s="47" t="s">
        <v>171</v>
      </c>
      <c r="BP34" s="47" t="s">
        <v>171</v>
      </c>
      <c r="BQ34" s="47" t="s">
        <v>171</v>
      </c>
      <c r="BR34" s="47" t="s">
        <v>171</v>
      </c>
      <c r="BS34" s="47" t="s">
        <v>171</v>
      </c>
      <c r="BT34" s="47" t="s">
        <v>171</v>
      </c>
      <c r="BU34" s="47" t="s">
        <v>171</v>
      </c>
      <c r="BV34" s="47" t="s">
        <v>171</v>
      </c>
      <c r="BW34" s="47" t="s">
        <v>171</v>
      </c>
      <c r="BX34" s="47" t="s">
        <v>171</v>
      </c>
      <c r="BY34" s="47" t="s">
        <v>171</v>
      </c>
      <c r="BZ34" s="47" t="s">
        <v>171</v>
      </c>
      <c r="CA34" s="47" t="s">
        <v>171</v>
      </c>
      <c r="CB34" s="25" t="s">
        <v>171</v>
      </c>
      <c r="CC34" s="67" t="s">
        <v>1331</v>
      </c>
      <c r="CD34" s="43" t="s">
        <v>1332</v>
      </c>
      <c r="CE34" s="62"/>
      <c r="CF34" s="20" t="s">
        <v>171</v>
      </c>
      <c r="CG34" s="20" t="s">
        <v>171</v>
      </c>
      <c r="CH34" s="20" t="s">
        <v>171</v>
      </c>
      <c r="CI34" s="20" t="s">
        <v>171</v>
      </c>
      <c r="CJ34" s="20" t="s">
        <v>171</v>
      </c>
      <c r="CK34" s="20" t="s">
        <v>171</v>
      </c>
      <c r="CL34" s="20" t="s">
        <v>171</v>
      </c>
      <c r="CM34" s="20" t="s">
        <v>171</v>
      </c>
      <c r="CN34" s="20" t="s">
        <v>171</v>
      </c>
      <c r="CO34" s="20" t="s">
        <v>171</v>
      </c>
      <c r="CP34" s="20" t="s">
        <v>171</v>
      </c>
      <c r="CQ34" s="20" t="s">
        <v>171</v>
      </c>
      <c r="CR34" s="20" t="s">
        <v>171</v>
      </c>
      <c r="CS34" s="20" t="s">
        <v>171</v>
      </c>
      <c r="CT34" s="20" t="s">
        <v>171</v>
      </c>
      <c r="CU34" s="20" t="s">
        <v>171</v>
      </c>
      <c r="CV34" s="20" t="s">
        <v>171</v>
      </c>
      <c r="CW34" s="20" t="s">
        <v>171</v>
      </c>
      <c r="CX34" s="20" t="s">
        <v>171</v>
      </c>
      <c r="CY34" s="20" t="s">
        <v>171</v>
      </c>
    </row>
    <row r="35" spans="1:103" ht="15" x14ac:dyDescent="0.25">
      <c r="A35" s="17" t="s">
        <v>147</v>
      </c>
      <c r="B35" s="20" t="s">
        <v>570</v>
      </c>
      <c r="C35" s="20" t="s">
        <v>572</v>
      </c>
      <c r="D35" s="31" t="s">
        <v>571</v>
      </c>
      <c r="E35" s="20" t="s">
        <v>171</v>
      </c>
      <c r="F35" s="20" t="s">
        <v>171</v>
      </c>
      <c r="G35" s="20" t="s">
        <v>171</v>
      </c>
      <c r="H35" s="20" t="s">
        <v>171</v>
      </c>
      <c r="I35" s="20" t="s">
        <v>171</v>
      </c>
      <c r="J35" s="20" t="s">
        <v>171</v>
      </c>
      <c r="K35" s="20" t="s">
        <v>171</v>
      </c>
      <c r="L35" s="20" t="s">
        <v>171</v>
      </c>
      <c r="M35" s="20" t="s">
        <v>171</v>
      </c>
      <c r="N35" s="34" t="s">
        <v>684</v>
      </c>
      <c r="O35" s="36" t="s">
        <v>685</v>
      </c>
      <c r="P35" s="37" t="s">
        <v>686</v>
      </c>
      <c r="Q35" s="34" t="s">
        <v>684</v>
      </c>
      <c r="R35" s="36" t="s">
        <v>685</v>
      </c>
      <c r="S35" s="37" t="s">
        <v>686</v>
      </c>
      <c r="T35" s="18" t="s">
        <v>423</v>
      </c>
      <c r="U35" s="18" t="s">
        <v>957</v>
      </c>
      <c r="V35" s="22" t="s">
        <v>424</v>
      </c>
      <c r="W35" s="18" t="s">
        <v>425</v>
      </c>
      <c r="X35" s="19">
        <v>6515394147</v>
      </c>
      <c r="Y35" s="22" t="s">
        <v>426</v>
      </c>
      <c r="Z35" s="25" t="s">
        <v>1207</v>
      </c>
      <c r="AA35" s="25" t="s">
        <v>1214</v>
      </c>
      <c r="AB35" s="49" t="s">
        <v>1208</v>
      </c>
      <c r="AC35" s="25" t="s">
        <v>1216</v>
      </c>
      <c r="AD35" s="25" t="s">
        <v>1217</v>
      </c>
      <c r="AE35" s="49" t="s">
        <v>1218</v>
      </c>
      <c r="AF35" s="25" t="s">
        <v>1212</v>
      </c>
      <c r="AG35" s="25" t="s">
        <v>1215</v>
      </c>
      <c r="AH35" s="49" t="s">
        <v>1213</v>
      </c>
      <c r="AI35" s="20" t="s">
        <v>171</v>
      </c>
      <c r="AJ35" s="20" t="s">
        <v>171</v>
      </c>
      <c r="AK35" s="20" t="s">
        <v>171</v>
      </c>
      <c r="AL35" s="25" t="s">
        <v>1207</v>
      </c>
      <c r="AM35" s="25" t="s">
        <v>1214</v>
      </c>
      <c r="AN35" s="49" t="s">
        <v>1208</v>
      </c>
      <c r="AO35" s="25" t="s">
        <v>1216</v>
      </c>
      <c r="AP35" s="25" t="s">
        <v>1219</v>
      </c>
      <c r="AQ35" s="49" t="s">
        <v>1218</v>
      </c>
      <c r="AR35" s="47" t="s">
        <v>550</v>
      </c>
      <c r="AS35" s="47" t="s">
        <v>551</v>
      </c>
      <c r="AT35" s="49" t="s">
        <v>1196</v>
      </c>
      <c r="AU35" s="47" t="s">
        <v>171</v>
      </c>
      <c r="AV35" s="47" t="s">
        <v>171</v>
      </c>
      <c r="AW35" s="47" t="s">
        <v>171</v>
      </c>
      <c r="AX35" s="47" t="s">
        <v>171</v>
      </c>
      <c r="AY35" s="47" t="s">
        <v>171</v>
      </c>
      <c r="AZ35" s="47" t="s">
        <v>171</v>
      </c>
      <c r="BA35" s="47" t="s">
        <v>171</v>
      </c>
      <c r="BB35" s="47" t="s">
        <v>171</v>
      </c>
      <c r="BC35" s="47" t="s">
        <v>171</v>
      </c>
      <c r="BD35" s="20" t="s">
        <v>573</v>
      </c>
      <c r="BE35" s="33" t="s">
        <v>574</v>
      </c>
      <c r="BF35" s="31" t="s">
        <v>575</v>
      </c>
      <c r="BG35" s="20" t="s">
        <v>171</v>
      </c>
      <c r="BH35" s="20" t="s">
        <v>171</v>
      </c>
      <c r="BI35" s="20" t="s">
        <v>171</v>
      </c>
      <c r="BJ35" s="47" t="s">
        <v>576</v>
      </c>
      <c r="BK35" s="47" t="s">
        <v>572</v>
      </c>
      <c r="BL35" s="49" t="s">
        <v>577</v>
      </c>
      <c r="BM35" s="47" t="s">
        <v>171</v>
      </c>
      <c r="BN35" s="47" t="s">
        <v>171</v>
      </c>
      <c r="BO35" s="47" t="s">
        <v>171</v>
      </c>
      <c r="BP35" s="47" t="s">
        <v>171</v>
      </c>
      <c r="BQ35" s="47" t="s">
        <v>171</v>
      </c>
      <c r="BR35" s="47" t="s">
        <v>171</v>
      </c>
      <c r="BS35" s="47" t="s">
        <v>171</v>
      </c>
      <c r="BT35" s="47" t="s">
        <v>171</v>
      </c>
      <c r="BU35" s="47" t="s">
        <v>171</v>
      </c>
      <c r="BV35" s="47" t="s">
        <v>171</v>
      </c>
      <c r="BW35" s="47" t="s">
        <v>171</v>
      </c>
      <c r="BX35" s="47" t="s">
        <v>171</v>
      </c>
      <c r="BY35" s="47" t="s">
        <v>171</v>
      </c>
      <c r="BZ35" s="47" t="s">
        <v>171</v>
      </c>
      <c r="CA35" s="47" t="s">
        <v>171</v>
      </c>
      <c r="CB35" s="25" t="s">
        <v>1317</v>
      </c>
      <c r="CC35" s="67" t="s">
        <v>1316</v>
      </c>
      <c r="CD35" s="63" t="s">
        <v>1289</v>
      </c>
      <c r="CE35" s="62"/>
      <c r="CF35" s="20" t="s">
        <v>171</v>
      </c>
      <c r="CG35" s="20" t="s">
        <v>171</v>
      </c>
      <c r="CH35" s="20" t="s">
        <v>171</v>
      </c>
      <c r="CI35" s="20" t="s">
        <v>171</v>
      </c>
      <c r="CJ35" s="20" t="s">
        <v>171</v>
      </c>
      <c r="CK35" s="20" t="s">
        <v>171</v>
      </c>
      <c r="CL35" s="20" t="s">
        <v>171</v>
      </c>
      <c r="CM35" s="20" t="s">
        <v>171</v>
      </c>
      <c r="CN35" s="20" t="s">
        <v>171</v>
      </c>
      <c r="CO35" s="20" t="s">
        <v>171</v>
      </c>
      <c r="CP35" s="20" t="s">
        <v>171</v>
      </c>
      <c r="CQ35" s="20" t="s">
        <v>171</v>
      </c>
      <c r="CR35" s="20" t="s">
        <v>171</v>
      </c>
      <c r="CS35" s="20" t="s">
        <v>171</v>
      </c>
      <c r="CT35" s="20" t="s">
        <v>171</v>
      </c>
      <c r="CU35" s="20" t="s">
        <v>171</v>
      </c>
      <c r="CV35" s="20" t="s">
        <v>171</v>
      </c>
      <c r="CW35" s="20" t="s">
        <v>171</v>
      </c>
      <c r="CX35" s="20" t="s">
        <v>171</v>
      </c>
      <c r="CY35" s="20" t="s">
        <v>171</v>
      </c>
    </row>
    <row r="36" spans="1:103" ht="15" x14ac:dyDescent="0.25">
      <c r="A36" s="17" t="s">
        <v>148</v>
      </c>
      <c r="B36" s="20" t="s">
        <v>397</v>
      </c>
      <c r="C36" s="20" t="s">
        <v>911</v>
      </c>
      <c r="D36" s="35" t="s">
        <v>398</v>
      </c>
      <c r="E36" s="20" t="s">
        <v>171</v>
      </c>
      <c r="F36" s="20" t="s">
        <v>171</v>
      </c>
      <c r="G36" s="20" t="s">
        <v>171</v>
      </c>
      <c r="H36" s="20" t="s">
        <v>171</v>
      </c>
      <c r="I36" s="20" t="s">
        <v>171</v>
      </c>
      <c r="J36" s="20" t="s">
        <v>171</v>
      </c>
      <c r="K36" s="20" t="s">
        <v>171</v>
      </c>
      <c r="L36" s="20" t="s">
        <v>171</v>
      </c>
      <c r="M36" s="20" t="s">
        <v>171</v>
      </c>
      <c r="N36" s="34" t="s">
        <v>387</v>
      </c>
      <c r="O36" s="34" t="s">
        <v>683</v>
      </c>
      <c r="P36" s="37" t="s">
        <v>388</v>
      </c>
      <c r="Q36" s="34" t="s">
        <v>655</v>
      </c>
      <c r="R36" s="34" t="s">
        <v>656</v>
      </c>
      <c r="S36" s="37" t="s">
        <v>657</v>
      </c>
      <c r="T36" s="18" t="s">
        <v>423</v>
      </c>
      <c r="U36" s="18" t="s">
        <v>958</v>
      </c>
      <c r="V36" s="22" t="s">
        <v>424</v>
      </c>
      <c r="W36" s="18" t="s">
        <v>425</v>
      </c>
      <c r="X36" s="19">
        <v>6515394148</v>
      </c>
      <c r="Y36" s="22" t="s">
        <v>426</v>
      </c>
      <c r="Z36" s="20" t="s">
        <v>393</v>
      </c>
      <c r="AA36" s="20" t="s">
        <v>982</v>
      </c>
      <c r="AB36" s="35" t="s">
        <v>394</v>
      </c>
      <c r="AC36" s="20" t="s">
        <v>171</v>
      </c>
      <c r="AD36" s="20" t="s">
        <v>171</v>
      </c>
      <c r="AE36" s="20" t="s">
        <v>171</v>
      </c>
      <c r="AF36" s="20" t="s">
        <v>395</v>
      </c>
      <c r="AG36" s="20" t="s">
        <v>989</v>
      </c>
      <c r="AH36" s="35" t="s">
        <v>396</v>
      </c>
      <c r="AI36" s="20" t="s">
        <v>171</v>
      </c>
      <c r="AJ36" s="20" t="s">
        <v>171</v>
      </c>
      <c r="AK36" s="20" t="s">
        <v>171</v>
      </c>
      <c r="AL36" s="20" t="s">
        <v>393</v>
      </c>
      <c r="AM36" s="20" t="s">
        <v>982</v>
      </c>
      <c r="AN36" s="35" t="s">
        <v>394</v>
      </c>
      <c r="AO36" s="20" t="s">
        <v>171</v>
      </c>
      <c r="AP36" s="20" t="s">
        <v>171</v>
      </c>
      <c r="AQ36" s="20" t="s">
        <v>171</v>
      </c>
      <c r="AR36" s="20" t="s">
        <v>439</v>
      </c>
      <c r="AS36" s="20" t="s">
        <v>440</v>
      </c>
      <c r="AT36" s="31" t="s">
        <v>441</v>
      </c>
      <c r="AU36" s="47" t="s">
        <v>171</v>
      </c>
      <c r="AV36" s="47" t="s">
        <v>171</v>
      </c>
      <c r="AW36" s="47" t="s">
        <v>171</v>
      </c>
      <c r="AX36" s="47" t="s">
        <v>171</v>
      </c>
      <c r="AY36" s="47" t="s">
        <v>171</v>
      </c>
      <c r="AZ36" s="47" t="s">
        <v>171</v>
      </c>
      <c r="BA36" s="47" t="s">
        <v>171</v>
      </c>
      <c r="BB36" s="47" t="s">
        <v>171</v>
      </c>
      <c r="BC36" s="47" t="s">
        <v>171</v>
      </c>
      <c r="BD36" s="20" t="s">
        <v>375</v>
      </c>
      <c r="BE36" s="20" t="s">
        <v>999</v>
      </c>
      <c r="BF36" s="35" t="s">
        <v>376</v>
      </c>
      <c r="BG36" s="20" t="s">
        <v>171</v>
      </c>
      <c r="BH36" s="20" t="s">
        <v>171</v>
      </c>
      <c r="BI36" s="20" t="s">
        <v>171</v>
      </c>
      <c r="BJ36" s="47" t="s">
        <v>397</v>
      </c>
      <c r="BK36" s="47" t="s">
        <v>911</v>
      </c>
      <c r="BL36" s="49" t="s">
        <v>398</v>
      </c>
      <c r="BM36" s="50" t="s">
        <v>855</v>
      </c>
      <c r="BN36" s="50" t="s">
        <v>856</v>
      </c>
      <c r="BO36" s="54" t="s">
        <v>857</v>
      </c>
      <c r="BP36" s="47" t="s">
        <v>171</v>
      </c>
      <c r="BQ36" s="47" t="s">
        <v>171</v>
      </c>
      <c r="BR36" s="47" t="s">
        <v>171</v>
      </c>
      <c r="BS36" s="47" t="s">
        <v>171</v>
      </c>
      <c r="BT36" s="47" t="s">
        <v>171</v>
      </c>
      <c r="BU36" s="47" t="s">
        <v>171</v>
      </c>
      <c r="BV36" s="47" t="s">
        <v>171</v>
      </c>
      <c r="BW36" s="47" t="s">
        <v>171</v>
      </c>
      <c r="BX36" s="47" t="s">
        <v>171</v>
      </c>
      <c r="BY36" s="47" t="s">
        <v>171</v>
      </c>
      <c r="BZ36" s="47" t="s">
        <v>171</v>
      </c>
      <c r="CA36" s="47" t="s">
        <v>171</v>
      </c>
      <c r="CB36" s="25"/>
      <c r="CC36" s="66" t="s">
        <v>1333</v>
      </c>
      <c r="CD36" s="67" t="s">
        <v>171</v>
      </c>
      <c r="CE36" s="62"/>
      <c r="CF36" s="20" t="s">
        <v>171</v>
      </c>
      <c r="CG36" s="20" t="s">
        <v>171</v>
      </c>
      <c r="CH36" s="20" t="s">
        <v>171</v>
      </c>
      <c r="CI36" s="20" t="s">
        <v>171</v>
      </c>
      <c r="CJ36" s="20" t="s">
        <v>171</v>
      </c>
      <c r="CK36" s="20" t="s">
        <v>171</v>
      </c>
      <c r="CL36" s="20" t="s">
        <v>171</v>
      </c>
      <c r="CM36" s="20" t="s">
        <v>171</v>
      </c>
      <c r="CN36" s="20" t="s">
        <v>171</v>
      </c>
      <c r="CO36" s="20" t="s">
        <v>171</v>
      </c>
      <c r="CP36" s="20" t="s">
        <v>171</v>
      </c>
      <c r="CQ36" s="20" t="s">
        <v>171</v>
      </c>
      <c r="CR36" s="20" t="s">
        <v>171</v>
      </c>
      <c r="CS36" s="20" t="s">
        <v>171</v>
      </c>
      <c r="CT36" s="20" t="s">
        <v>171</v>
      </c>
      <c r="CU36" s="20" t="s">
        <v>171</v>
      </c>
      <c r="CV36" s="20" t="s">
        <v>171</v>
      </c>
      <c r="CW36" s="20" t="s">
        <v>171</v>
      </c>
      <c r="CX36" s="20" t="s">
        <v>171</v>
      </c>
      <c r="CY36" s="20" t="s">
        <v>171</v>
      </c>
    </row>
    <row r="37" spans="1:103" ht="15" x14ac:dyDescent="0.25">
      <c r="A37" s="17" t="s">
        <v>149</v>
      </c>
      <c r="B37" s="25" t="s">
        <v>750</v>
      </c>
      <c r="C37" s="25" t="s">
        <v>1195</v>
      </c>
      <c r="D37" s="49" t="s">
        <v>752</v>
      </c>
      <c r="E37" s="20" t="s">
        <v>171</v>
      </c>
      <c r="F37" s="20" t="s">
        <v>171</v>
      </c>
      <c r="G37" s="20" t="s">
        <v>171</v>
      </c>
      <c r="H37" s="20" t="s">
        <v>171</v>
      </c>
      <c r="I37" s="20" t="s">
        <v>171</v>
      </c>
      <c r="J37" s="20" t="s">
        <v>171</v>
      </c>
      <c r="K37" s="20" t="s">
        <v>171</v>
      </c>
      <c r="L37" s="20" t="s">
        <v>171</v>
      </c>
      <c r="M37" s="20" t="s">
        <v>171</v>
      </c>
      <c r="N37" s="18" t="s">
        <v>7</v>
      </c>
      <c r="O37" s="19">
        <v>3203919278</v>
      </c>
      <c r="P37" s="22" t="s">
        <v>222</v>
      </c>
      <c r="Q37" s="18" t="s">
        <v>7</v>
      </c>
      <c r="R37" s="19" t="s">
        <v>687</v>
      </c>
      <c r="S37" s="22" t="s">
        <v>222</v>
      </c>
      <c r="T37" s="18" t="s">
        <v>423</v>
      </c>
      <c r="U37" s="18" t="s">
        <v>959</v>
      </c>
      <c r="V37" s="22" t="s">
        <v>424</v>
      </c>
      <c r="W37" s="18" t="s">
        <v>425</v>
      </c>
      <c r="X37" s="19">
        <v>6515394149</v>
      </c>
      <c r="Y37" s="22" t="s">
        <v>426</v>
      </c>
      <c r="Z37" s="25" t="s">
        <v>1066</v>
      </c>
      <c r="AA37" s="25" t="s">
        <v>859</v>
      </c>
      <c r="AB37" s="35" t="s">
        <v>1067</v>
      </c>
      <c r="AC37" s="20" t="s">
        <v>171</v>
      </c>
      <c r="AD37" s="20" t="s">
        <v>171</v>
      </c>
      <c r="AE37" s="20" t="s">
        <v>171</v>
      </c>
      <c r="AF37" s="25" t="s">
        <v>1066</v>
      </c>
      <c r="AG37" s="25" t="s">
        <v>859</v>
      </c>
      <c r="AH37" s="35" t="s">
        <v>1067</v>
      </c>
      <c r="AI37" s="20" t="s">
        <v>171</v>
      </c>
      <c r="AJ37" s="20" t="s">
        <v>171</v>
      </c>
      <c r="AK37" s="20" t="s">
        <v>171</v>
      </c>
      <c r="AL37" s="25" t="s">
        <v>1066</v>
      </c>
      <c r="AM37" s="25" t="s">
        <v>859</v>
      </c>
      <c r="AN37" s="35" t="s">
        <v>1067</v>
      </c>
      <c r="AO37" s="20" t="s">
        <v>171</v>
      </c>
      <c r="AP37" s="20" t="s">
        <v>171</v>
      </c>
      <c r="AQ37" s="20" t="s">
        <v>171</v>
      </c>
      <c r="AR37" s="20" t="s">
        <v>512</v>
      </c>
      <c r="AS37" s="20" t="s">
        <v>513</v>
      </c>
      <c r="AT37" s="31" t="s">
        <v>514</v>
      </c>
      <c r="AU37" s="47" t="s">
        <v>171</v>
      </c>
      <c r="AV37" s="47" t="s">
        <v>171</v>
      </c>
      <c r="AW37" s="47" t="s">
        <v>171</v>
      </c>
      <c r="AX37" s="47" t="s">
        <v>171</v>
      </c>
      <c r="AY37" s="47" t="s">
        <v>171</v>
      </c>
      <c r="AZ37" s="47" t="s">
        <v>171</v>
      </c>
      <c r="BA37" s="47" t="s">
        <v>171</v>
      </c>
      <c r="BB37" s="47" t="s">
        <v>171</v>
      </c>
      <c r="BC37" s="47" t="s">
        <v>171</v>
      </c>
      <c r="BD37" s="34" t="s">
        <v>223</v>
      </c>
      <c r="BE37" s="34" t="s">
        <v>996</v>
      </c>
      <c r="BF37" s="35" t="s">
        <v>226</v>
      </c>
      <c r="BG37" s="20" t="s">
        <v>171</v>
      </c>
      <c r="BH37" s="20" t="s">
        <v>171</v>
      </c>
      <c r="BI37" s="20" t="s">
        <v>171</v>
      </c>
      <c r="BJ37" s="50" t="s">
        <v>858</v>
      </c>
      <c r="BK37" s="50" t="s">
        <v>859</v>
      </c>
      <c r="BL37" s="54" t="s">
        <v>860</v>
      </c>
      <c r="BM37" s="47" t="s">
        <v>1017</v>
      </c>
      <c r="BN37" s="47" t="s">
        <v>1018</v>
      </c>
      <c r="BO37" s="49" t="s">
        <v>1019</v>
      </c>
      <c r="BP37" s="47" t="s">
        <v>171</v>
      </c>
      <c r="BQ37" s="47" t="s">
        <v>171</v>
      </c>
      <c r="BR37" s="47" t="s">
        <v>171</v>
      </c>
      <c r="BS37" s="47" t="s">
        <v>171</v>
      </c>
      <c r="BT37" s="47" t="s">
        <v>171</v>
      </c>
      <c r="BU37" s="47" t="s">
        <v>171</v>
      </c>
      <c r="BV37" s="47" t="s">
        <v>171</v>
      </c>
      <c r="BW37" s="47" t="s">
        <v>171</v>
      </c>
      <c r="BX37" s="47" t="s">
        <v>171</v>
      </c>
      <c r="BY37" s="47" t="s">
        <v>171</v>
      </c>
      <c r="BZ37" s="47" t="s">
        <v>171</v>
      </c>
      <c r="CA37" s="47" t="s">
        <v>171</v>
      </c>
      <c r="CB37" s="25" t="s">
        <v>1320</v>
      </c>
      <c r="CC37" s="68" t="s">
        <v>1321</v>
      </c>
      <c r="CD37" s="61" t="s">
        <v>1290</v>
      </c>
      <c r="CE37" s="62"/>
      <c r="CF37" s="20" t="s">
        <v>171</v>
      </c>
      <c r="CG37" s="20" t="s">
        <v>171</v>
      </c>
      <c r="CH37" s="20" t="s">
        <v>171</v>
      </c>
      <c r="CI37" s="20" t="s">
        <v>171</v>
      </c>
      <c r="CJ37" s="20" t="s">
        <v>171</v>
      </c>
      <c r="CK37" s="20" t="s">
        <v>171</v>
      </c>
      <c r="CL37" s="20" t="s">
        <v>171</v>
      </c>
      <c r="CM37" s="20" t="s">
        <v>171</v>
      </c>
      <c r="CN37" s="20" t="s">
        <v>171</v>
      </c>
      <c r="CO37" s="20" t="s">
        <v>171</v>
      </c>
      <c r="CP37" s="20" t="s">
        <v>171</v>
      </c>
      <c r="CQ37" s="20" t="s">
        <v>171</v>
      </c>
      <c r="CR37" s="20" t="s">
        <v>171</v>
      </c>
      <c r="CS37" s="20" t="s">
        <v>171</v>
      </c>
      <c r="CT37" s="20" t="s">
        <v>171</v>
      </c>
      <c r="CU37" s="20" t="s">
        <v>171</v>
      </c>
      <c r="CV37" s="20" t="s">
        <v>171</v>
      </c>
      <c r="CW37" s="20" t="s">
        <v>171</v>
      </c>
      <c r="CX37" s="20" t="s">
        <v>171</v>
      </c>
      <c r="CY37" s="20" t="s">
        <v>171</v>
      </c>
    </row>
    <row r="38" spans="1:103" ht="15" x14ac:dyDescent="0.25">
      <c r="A38" s="17" t="s">
        <v>150</v>
      </c>
      <c r="B38" s="20" t="s">
        <v>401</v>
      </c>
      <c r="C38" s="20" t="s">
        <v>912</v>
      </c>
      <c r="D38" s="35" t="s">
        <v>402</v>
      </c>
      <c r="E38" s="20" t="s">
        <v>171</v>
      </c>
      <c r="F38" s="20" t="s">
        <v>171</v>
      </c>
      <c r="G38" s="20" t="s">
        <v>171</v>
      </c>
      <c r="H38" s="20" t="s">
        <v>171</v>
      </c>
      <c r="I38" s="20" t="s">
        <v>171</v>
      </c>
      <c r="J38" s="20" t="s">
        <v>171</v>
      </c>
      <c r="K38" s="20" t="s">
        <v>171</v>
      </c>
      <c r="L38" s="20" t="s">
        <v>171</v>
      </c>
      <c r="M38" s="20" t="s">
        <v>171</v>
      </c>
      <c r="N38" s="18" t="s">
        <v>373</v>
      </c>
      <c r="O38" s="19" t="s">
        <v>667</v>
      </c>
      <c r="P38" s="22" t="s">
        <v>374</v>
      </c>
      <c r="Q38" s="18" t="s">
        <v>423</v>
      </c>
      <c r="R38" s="18" t="s">
        <v>645</v>
      </c>
      <c r="S38" s="22" t="s">
        <v>424</v>
      </c>
      <c r="T38" s="18" t="s">
        <v>423</v>
      </c>
      <c r="U38" s="18" t="s">
        <v>960</v>
      </c>
      <c r="V38" s="22" t="s">
        <v>424</v>
      </c>
      <c r="W38" s="18" t="s">
        <v>425</v>
      </c>
      <c r="X38" s="19">
        <v>6515394150</v>
      </c>
      <c r="Y38" s="22" t="s">
        <v>426</v>
      </c>
      <c r="Z38" s="20" t="s">
        <v>367</v>
      </c>
      <c r="AA38" s="20" t="s">
        <v>977</v>
      </c>
      <c r="AB38" s="35" t="s">
        <v>368</v>
      </c>
      <c r="AC38" s="20" t="s">
        <v>171</v>
      </c>
      <c r="AD38" s="20" t="s">
        <v>171</v>
      </c>
      <c r="AE38" s="20" t="s">
        <v>171</v>
      </c>
      <c r="AF38" s="20" t="s">
        <v>399</v>
      </c>
      <c r="AG38" s="20" t="s">
        <v>990</v>
      </c>
      <c r="AH38" s="35" t="s">
        <v>400</v>
      </c>
      <c r="AI38" s="20" t="s">
        <v>171</v>
      </c>
      <c r="AJ38" s="20" t="s">
        <v>171</v>
      </c>
      <c r="AK38" s="20" t="s">
        <v>171</v>
      </c>
      <c r="AL38" s="20" t="s">
        <v>367</v>
      </c>
      <c r="AM38" s="20" t="s">
        <v>977</v>
      </c>
      <c r="AN38" s="35" t="s">
        <v>368</v>
      </c>
      <c r="AO38" s="20" t="s">
        <v>171</v>
      </c>
      <c r="AP38" s="20" t="s">
        <v>171</v>
      </c>
      <c r="AQ38" s="20" t="s">
        <v>171</v>
      </c>
      <c r="AR38" s="20" t="s">
        <v>471</v>
      </c>
      <c r="AS38" s="20" t="s">
        <v>472</v>
      </c>
      <c r="AT38" s="49" t="s">
        <v>473</v>
      </c>
      <c r="AU38" s="47" t="s">
        <v>171</v>
      </c>
      <c r="AV38" s="47" t="s">
        <v>171</v>
      </c>
      <c r="AW38" s="47" t="s">
        <v>171</v>
      </c>
      <c r="AX38" s="47" t="s">
        <v>171</v>
      </c>
      <c r="AY38" s="47" t="s">
        <v>171</v>
      </c>
      <c r="AZ38" s="47" t="s">
        <v>171</v>
      </c>
      <c r="BA38" s="47" t="s">
        <v>171</v>
      </c>
      <c r="BB38" s="47" t="s">
        <v>171</v>
      </c>
      <c r="BC38" s="47" t="s">
        <v>171</v>
      </c>
      <c r="BD38" s="20" t="s">
        <v>375</v>
      </c>
      <c r="BE38" s="20" t="s">
        <v>1000</v>
      </c>
      <c r="BF38" s="35" t="s">
        <v>376</v>
      </c>
      <c r="BG38" s="20" t="s">
        <v>171</v>
      </c>
      <c r="BH38" s="20" t="s">
        <v>171</v>
      </c>
      <c r="BI38" s="20" t="s">
        <v>171</v>
      </c>
      <c r="BJ38" s="50" t="s">
        <v>794</v>
      </c>
      <c r="BK38" s="50" t="s">
        <v>795</v>
      </c>
      <c r="BL38" s="52" t="s">
        <v>796</v>
      </c>
      <c r="BM38" s="47" t="s">
        <v>171</v>
      </c>
      <c r="BN38" s="47" t="s">
        <v>171</v>
      </c>
      <c r="BO38" s="47" t="s">
        <v>171</v>
      </c>
      <c r="BP38" s="47" t="s">
        <v>171</v>
      </c>
      <c r="BQ38" s="47" t="s">
        <v>171</v>
      </c>
      <c r="BR38" s="47" t="s">
        <v>171</v>
      </c>
      <c r="BS38" s="47" t="s">
        <v>171</v>
      </c>
      <c r="BT38" s="47" t="s">
        <v>171</v>
      </c>
      <c r="BU38" s="47" t="s">
        <v>171</v>
      </c>
      <c r="BV38" s="47" t="s">
        <v>171</v>
      </c>
      <c r="BW38" s="47" t="s">
        <v>171</v>
      </c>
      <c r="BX38" s="47" t="s">
        <v>171</v>
      </c>
      <c r="BY38" s="47" t="s">
        <v>171</v>
      </c>
      <c r="BZ38" s="47" t="s">
        <v>171</v>
      </c>
      <c r="CA38" s="47" t="s">
        <v>171</v>
      </c>
      <c r="CB38" s="25" t="s">
        <v>1247</v>
      </c>
      <c r="CC38" s="67" t="s">
        <v>1248</v>
      </c>
      <c r="CD38" s="43" t="s">
        <v>1249</v>
      </c>
      <c r="CE38" s="62"/>
      <c r="CF38" s="20" t="s">
        <v>171</v>
      </c>
      <c r="CG38" s="20" t="s">
        <v>171</v>
      </c>
      <c r="CH38" s="20" t="s">
        <v>171</v>
      </c>
      <c r="CI38" s="20" t="s">
        <v>171</v>
      </c>
      <c r="CJ38" s="20" t="s">
        <v>171</v>
      </c>
      <c r="CK38" s="20" t="s">
        <v>171</v>
      </c>
      <c r="CL38" s="20" t="s">
        <v>171</v>
      </c>
      <c r="CM38" s="20" t="s">
        <v>171</v>
      </c>
      <c r="CN38" s="20" t="s">
        <v>171</v>
      </c>
      <c r="CO38" s="20" t="s">
        <v>171</v>
      </c>
      <c r="CP38" s="20" t="s">
        <v>171</v>
      </c>
      <c r="CQ38" s="20" t="s">
        <v>171</v>
      </c>
      <c r="CR38" s="20" t="s">
        <v>171</v>
      </c>
      <c r="CS38" s="20" t="s">
        <v>171</v>
      </c>
      <c r="CT38" s="20" t="s">
        <v>171</v>
      </c>
      <c r="CU38" s="20" t="s">
        <v>171</v>
      </c>
      <c r="CV38" s="20" t="s">
        <v>171</v>
      </c>
      <c r="CW38" s="20" t="s">
        <v>171</v>
      </c>
      <c r="CX38" s="20" t="s">
        <v>171</v>
      </c>
      <c r="CY38" s="20" t="s">
        <v>171</v>
      </c>
    </row>
    <row r="39" spans="1:103" ht="15" x14ac:dyDescent="0.25">
      <c r="A39" s="17" t="s">
        <v>151</v>
      </c>
      <c r="B39" s="17" t="s">
        <v>425</v>
      </c>
      <c r="C39" s="42" t="s">
        <v>913</v>
      </c>
      <c r="D39" s="22" t="s">
        <v>426</v>
      </c>
      <c r="E39" s="25" t="s">
        <v>711</v>
      </c>
      <c r="F39" s="25" t="s">
        <v>707</v>
      </c>
      <c r="G39" s="35" t="s">
        <v>712</v>
      </c>
      <c r="H39" s="20" t="s">
        <v>171</v>
      </c>
      <c r="I39" s="20" t="s">
        <v>171</v>
      </c>
      <c r="J39" s="20" t="s">
        <v>171</v>
      </c>
      <c r="K39" s="20" t="s">
        <v>171</v>
      </c>
      <c r="L39" s="20" t="s">
        <v>171</v>
      </c>
      <c r="M39" s="20" t="s">
        <v>171</v>
      </c>
      <c r="N39" s="34" t="s">
        <v>677</v>
      </c>
      <c r="O39" s="36" t="s">
        <v>678</v>
      </c>
      <c r="P39" s="37" t="s">
        <v>679</v>
      </c>
      <c r="Q39" s="34" t="s">
        <v>677</v>
      </c>
      <c r="R39" s="36" t="s">
        <v>678</v>
      </c>
      <c r="S39" s="37" t="s">
        <v>679</v>
      </c>
      <c r="T39" s="18" t="s">
        <v>423</v>
      </c>
      <c r="U39" s="18" t="s">
        <v>961</v>
      </c>
      <c r="V39" s="22" t="s">
        <v>424</v>
      </c>
      <c r="W39" s="18" t="s">
        <v>425</v>
      </c>
      <c r="X39" s="19">
        <v>6515394151</v>
      </c>
      <c r="Y39" s="22" t="s">
        <v>426</v>
      </c>
      <c r="Z39" s="25" t="s">
        <v>711</v>
      </c>
      <c r="AA39" s="25" t="s">
        <v>707</v>
      </c>
      <c r="AB39" s="35" t="s">
        <v>712</v>
      </c>
      <c r="AC39" s="25" t="s">
        <v>171</v>
      </c>
      <c r="AD39" s="25" t="s">
        <v>171</v>
      </c>
      <c r="AE39" s="25" t="s">
        <v>171</v>
      </c>
      <c r="AF39" s="25" t="s">
        <v>728</v>
      </c>
      <c r="AG39" s="25" t="s">
        <v>729</v>
      </c>
      <c r="AH39" s="35" t="s">
        <v>730</v>
      </c>
      <c r="AI39" s="20" t="s">
        <v>171</v>
      </c>
      <c r="AJ39" s="20" t="s">
        <v>171</v>
      </c>
      <c r="AK39" s="20" t="s">
        <v>171</v>
      </c>
      <c r="AL39" s="25" t="s">
        <v>711</v>
      </c>
      <c r="AM39" s="25" t="s">
        <v>707</v>
      </c>
      <c r="AN39" s="35" t="s">
        <v>716</v>
      </c>
      <c r="AO39" s="20" t="s">
        <v>171</v>
      </c>
      <c r="AP39" s="20" t="s">
        <v>171</v>
      </c>
      <c r="AQ39" s="20" t="s">
        <v>171</v>
      </c>
      <c r="AR39" s="35" t="s">
        <v>1131</v>
      </c>
      <c r="AS39" s="20" t="s">
        <v>1132</v>
      </c>
      <c r="AT39" s="35" t="s">
        <v>1131</v>
      </c>
      <c r="AU39" s="47" t="s">
        <v>171</v>
      </c>
      <c r="AV39" s="47" t="s">
        <v>171</v>
      </c>
      <c r="AW39" s="47" t="s">
        <v>171</v>
      </c>
      <c r="AX39" s="47" t="s">
        <v>171</v>
      </c>
      <c r="AY39" s="47" t="s">
        <v>171</v>
      </c>
      <c r="AZ39" s="47" t="s">
        <v>171</v>
      </c>
      <c r="BA39" s="47" t="s">
        <v>171</v>
      </c>
      <c r="BB39" s="47" t="s">
        <v>171</v>
      </c>
      <c r="BC39" s="47" t="s">
        <v>171</v>
      </c>
      <c r="BD39" s="25" t="s">
        <v>573</v>
      </c>
      <c r="BE39" s="25" t="s">
        <v>717</v>
      </c>
      <c r="BF39" s="35" t="s">
        <v>575</v>
      </c>
      <c r="BG39" s="25" t="s">
        <v>171</v>
      </c>
      <c r="BH39" s="25" t="s">
        <v>171</v>
      </c>
      <c r="BI39" s="25" t="s">
        <v>171</v>
      </c>
      <c r="BJ39" s="47" t="s">
        <v>711</v>
      </c>
      <c r="BK39" s="47" t="s">
        <v>1020</v>
      </c>
      <c r="BL39" s="49" t="s">
        <v>1021</v>
      </c>
      <c r="BM39" s="47" t="s">
        <v>718</v>
      </c>
      <c r="BN39" s="47" t="s">
        <v>707</v>
      </c>
      <c r="BO39" s="49" t="s">
        <v>708</v>
      </c>
      <c r="BP39" s="47" t="s">
        <v>171</v>
      </c>
      <c r="BQ39" s="47" t="s">
        <v>171</v>
      </c>
      <c r="BR39" s="47" t="s">
        <v>171</v>
      </c>
      <c r="BS39" s="47" t="s">
        <v>171</v>
      </c>
      <c r="BT39" s="47" t="s">
        <v>171</v>
      </c>
      <c r="BU39" s="47" t="s">
        <v>171</v>
      </c>
      <c r="BV39" s="47" t="s">
        <v>171</v>
      </c>
      <c r="BW39" s="47" t="s">
        <v>171</v>
      </c>
      <c r="BX39" s="47" t="s">
        <v>171</v>
      </c>
      <c r="BY39" s="47" t="s">
        <v>171</v>
      </c>
      <c r="BZ39" s="47" t="s">
        <v>171</v>
      </c>
      <c r="CA39" s="47" t="s">
        <v>171</v>
      </c>
      <c r="CB39" s="25" t="s">
        <v>1313</v>
      </c>
      <c r="CC39" s="66" t="s">
        <v>1315</v>
      </c>
      <c r="CD39" s="6" t="s">
        <v>1314</v>
      </c>
      <c r="CE39" s="62"/>
      <c r="CF39" s="20" t="s">
        <v>171</v>
      </c>
      <c r="CG39" s="20" t="s">
        <v>171</v>
      </c>
      <c r="CH39" s="20" t="s">
        <v>171</v>
      </c>
      <c r="CI39" s="20" t="s">
        <v>171</v>
      </c>
      <c r="CJ39" s="20" t="s">
        <v>171</v>
      </c>
      <c r="CK39" s="20" t="s">
        <v>171</v>
      </c>
      <c r="CL39" s="20" t="s">
        <v>171</v>
      </c>
      <c r="CM39" s="20" t="s">
        <v>171</v>
      </c>
      <c r="CN39" s="20" t="s">
        <v>171</v>
      </c>
      <c r="CO39" s="20" t="s">
        <v>171</v>
      </c>
      <c r="CP39" s="20" t="s">
        <v>171</v>
      </c>
      <c r="CQ39" s="20" t="s">
        <v>171</v>
      </c>
      <c r="CR39" s="20" t="s">
        <v>171</v>
      </c>
      <c r="CS39" s="20" t="s">
        <v>171</v>
      </c>
      <c r="CT39" s="20" t="s">
        <v>171</v>
      </c>
      <c r="CU39" s="20" t="s">
        <v>171</v>
      </c>
      <c r="CV39" s="20" t="s">
        <v>171</v>
      </c>
      <c r="CW39" s="20" t="s">
        <v>171</v>
      </c>
      <c r="CX39" s="20" t="s">
        <v>171</v>
      </c>
      <c r="CY39" s="20" t="s">
        <v>171</v>
      </c>
    </row>
    <row r="40" spans="1:103" ht="15" x14ac:dyDescent="0.25">
      <c r="A40" s="17" t="s">
        <v>152</v>
      </c>
      <c r="B40" s="25" t="s">
        <v>1087</v>
      </c>
      <c r="C40" s="25" t="s">
        <v>1088</v>
      </c>
      <c r="D40" s="35" t="s">
        <v>1089</v>
      </c>
      <c r="E40" s="25" t="s">
        <v>1056</v>
      </c>
      <c r="F40" s="25" t="s">
        <v>1057</v>
      </c>
      <c r="G40" s="35" t="s">
        <v>1058</v>
      </c>
      <c r="H40" s="25" t="s">
        <v>1059</v>
      </c>
      <c r="I40" s="25" t="s">
        <v>1060</v>
      </c>
      <c r="J40" s="35" t="s">
        <v>1061</v>
      </c>
      <c r="K40" s="25" t="s">
        <v>878</v>
      </c>
      <c r="L40" s="25" t="s">
        <v>879</v>
      </c>
      <c r="M40" s="35" t="s">
        <v>880</v>
      </c>
      <c r="N40" s="18" t="s">
        <v>373</v>
      </c>
      <c r="O40" s="19" t="s">
        <v>667</v>
      </c>
      <c r="P40" s="22" t="s">
        <v>374</v>
      </c>
      <c r="Q40" s="18" t="s">
        <v>423</v>
      </c>
      <c r="R40" s="18" t="s">
        <v>645</v>
      </c>
      <c r="S40" s="22" t="s">
        <v>424</v>
      </c>
      <c r="T40" s="18" t="s">
        <v>423</v>
      </c>
      <c r="U40" s="18" t="s">
        <v>962</v>
      </c>
      <c r="V40" s="22" t="s">
        <v>424</v>
      </c>
      <c r="W40" s="18" t="s">
        <v>425</v>
      </c>
      <c r="X40" s="19">
        <v>6515394152</v>
      </c>
      <c r="Y40" s="22" t="s">
        <v>426</v>
      </c>
      <c r="Z40" s="34" t="s">
        <v>1049</v>
      </c>
      <c r="AA40" s="34" t="s">
        <v>1068</v>
      </c>
      <c r="AB40" s="35" t="s">
        <v>1050</v>
      </c>
      <c r="AC40" s="20" t="s">
        <v>171</v>
      </c>
      <c r="AD40" s="20" t="s">
        <v>171</v>
      </c>
      <c r="AE40" s="20" t="s">
        <v>171</v>
      </c>
      <c r="AF40" s="34" t="s">
        <v>1051</v>
      </c>
      <c r="AG40" s="34" t="s">
        <v>1069</v>
      </c>
      <c r="AH40" s="35" t="s">
        <v>1052</v>
      </c>
      <c r="AI40" s="20" t="s">
        <v>171</v>
      </c>
      <c r="AJ40" s="20" t="s">
        <v>171</v>
      </c>
      <c r="AK40" s="20" t="s">
        <v>171</v>
      </c>
      <c r="AL40" s="34" t="s">
        <v>1049</v>
      </c>
      <c r="AM40" s="34" t="s">
        <v>1068</v>
      </c>
      <c r="AN40" s="35" t="s">
        <v>1050</v>
      </c>
      <c r="AO40" s="20" t="s">
        <v>171</v>
      </c>
      <c r="AP40" s="20" t="s">
        <v>171</v>
      </c>
      <c r="AQ40" s="20" t="s">
        <v>171</v>
      </c>
      <c r="AR40" s="34" t="s">
        <v>1133</v>
      </c>
      <c r="AS40" s="34" t="s">
        <v>1134</v>
      </c>
      <c r="AT40" s="35" t="s">
        <v>1135</v>
      </c>
      <c r="AU40" s="47" t="s">
        <v>171</v>
      </c>
      <c r="AV40" s="47" t="s">
        <v>171</v>
      </c>
      <c r="AW40" s="47" t="s">
        <v>171</v>
      </c>
      <c r="AX40" s="47" t="s">
        <v>171</v>
      </c>
      <c r="AY40" s="47" t="s">
        <v>171</v>
      </c>
      <c r="AZ40" s="47" t="s">
        <v>171</v>
      </c>
      <c r="BA40" s="47" t="s">
        <v>171</v>
      </c>
      <c r="BB40" s="47" t="s">
        <v>171</v>
      </c>
      <c r="BC40" s="47" t="s">
        <v>171</v>
      </c>
      <c r="BD40" s="34" t="s">
        <v>1046</v>
      </c>
      <c r="BE40" s="34" t="s">
        <v>1047</v>
      </c>
      <c r="BF40" s="34" t="s">
        <v>1048</v>
      </c>
      <c r="BG40" s="20" t="s">
        <v>171</v>
      </c>
      <c r="BH40" s="20" t="s">
        <v>171</v>
      </c>
      <c r="BI40" s="20" t="s">
        <v>171</v>
      </c>
      <c r="BJ40" s="50" t="s">
        <v>861</v>
      </c>
      <c r="BK40" s="50" t="s">
        <v>862</v>
      </c>
      <c r="BL40" s="52" t="s">
        <v>863</v>
      </c>
      <c r="BM40" s="50" t="s">
        <v>864</v>
      </c>
      <c r="BN40" s="50" t="s">
        <v>865</v>
      </c>
      <c r="BO40" s="52" t="s">
        <v>866</v>
      </c>
      <c r="BP40" s="47" t="s">
        <v>171</v>
      </c>
      <c r="BQ40" s="47" t="s">
        <v>171</v>
      </c>
      <c r="BR40" s="47" t="s">
        <v>171</v>
      </c>
      <c r="BS40" s="47" t="s">
        <v>171</v>
      </c>
      <c r="BT40" s="47" t="s">
        <v>171</v>
      </c>
      <c r="BU40" s="47" t="s">
        <v>171</v>
      </c>
      <c r="BV40" s="47" t="s">
        <v>171</v>
      </c>
      <c r="BW40" s="47" t="s">
        <v>171</v>
      </c>
      <c r="BX40" s="47" t="s">
        <v>171</v>
      </c>
      <c r="BY40" s="47" t="s">
        <v>171</v>
      </c>
      <c r="BZ40" s="47" t="s">
        <v>171</v>
      </c>
      <c r="CA40" s="47" t="s">
        <v>171</v>
      </c>
      <c r="CB40" s="25" t="s">
        <v>171</v>
      </c>
      <c r="CC40" s="67" t="s">
        <v>1336</v>
      </c>
      <c r="CD40" s="43" t="s">
        <v>1337</v>
      </c>
      <c r="CE40" s="62"/>
      <c r="CF40" s="20" t="s">
        <v>171</v>
      </c>
      <c r="CG40" s="20" t="s">
        <v>171</v>
      </c>
      <c r="CH40" s="20" t="s">
        <v>171</v>
      </c>
      <c r="CI40" s="20" t="s">
        <v>171</v>
      </c>
      <c r="CJ40" s="20" t="s">
        <v>171</v>
      </c>
      <c r="CK40" s="20" t="s">
        <v>171</v>
      </c>
      <c r="CL40" s="20" t="s">
        <v>171</v>
      </c>
      <c r="CM40" s="20" t="s">
        <v>171</v>
      </c>
      <c r="CN40" s="20" t="s">
        <v>171</v>
      </c>
      <c r="CO40" s="20" t="s">
        <v>171</v>
      </c>
      <c r="CP40" s="20" t="s">
        <v>171</v>
      </c>
      <c r="CQ40" s="20" t="s">
        <v>171</v>
      </c>
      <c r="CR40" s="20" t="s">
        <v>171</v>
      </c>
      <c r="CS40" s="20" t="s">
        <v>171</v>
      </c>
      <c r="CT40" s="20" t="s">
        <v>171</v>
      </c>
      <c r="CU40" s="20" t="s">
        <v>171</v>
      </c>
      <c r="CV40" s="20" t="s">
        <v>171</v>
      </c>
      <c r="CW40" s="20" t="s">
        <v>171</v>
      </c>
      <c r="CX40" s="20" t="s">
        <v>171</v>
      </c>
      <c r="CY40" s="20" t="s">
        <v>171</v>
      </c>
    </row>
    <row r="41" spans="1:103" ht="15" x14ac:dyDescent="0.25">
      <c r="A41" s="17" t="s">
        <v>153</v>
      </c>
      <c r="B41" s="47" t="s">
        <v>1023</v>
      </c>
      <c r="C41" s="47" t="s">
        <v>1024</v>
      </c>
      <c r="D41" s="49" t="s">
        <v>1146</v>
      </c>
      <c r="E41" s="20" t="s">
        <v>171</v>
      </c>
      <c r="F41" s="20" t="s">
        <v>171</v>
      </c>
      <c r="G41" s="20" t="s">
        <v>171</v>
      </c>
      <c r="H41" s="20" t="s">
        <v>171</v>
      </c>
      <c r="I41" s="20" t="s">
        <v>171</v>
      </c>
      <c r="J41" s="20" t="s">
        <v>171</v>
      </c>
      <c r="K41" s="20" t="s">
        <v>171</v>
      </c>
      <c r="L41" s="20" t="s">
        <v>171</v>
      </c>
      <c r="M41" s="20" t="s">
        <v>171</v>
      </c>
      <c r="N41" s="34" t="s">
        <v>633</v>
      </c>
      <c r="O41" s="36" t="s">
        <v>634</v>
      </c>
      <c r="P41" s="37" t="s">
        <v>635</v>
      </c>
      <c r="Q41" s="34" t="s">
        <v>636</v>
      </c>
      <c r="R41" s="38" t="s">
        <v>637</v>
      </c>
      <c r="S41" s="37" t="s">
        <v>638</v>
      </c>
      <c r="T41" s="18" t="s">
        <v>423</v>
      </c>
      <c r="U41" s="18" t="s">
        <v>963</v>
      </c>
      <c r="V41" s="22" t="s">
        <v>424</v>
      </c>
      <c r="W41" s="18" t="s">
        <v>425</v>
      </c>
      <c r="X41" s="19">
        <v>6515394153</v>
      </c>
      <c r="Y41" s="22" t="s">
        <v>426</v>
      </c>
      <c r="Z41" s="47" t="s">
        <v>1147</v>
      </c>
      <c r="AA41" s="47" t="s">
        <v>1148</v>
      </c>
      <c r="AB41" s="49" t="s">
        <v>1149</v>
      </c>
      <c r="AC41" s="47" t="s">
        <v>1150</v>
      </c>
      <c r="AD41" s="47" t="s">
        <v>1148</v>
      </c>
      <c r="AE41" s="49" t="s">
        <v>1151</v>
      </c>
      <c r="AF41" s="47" t="s">
        <v>1152</v>
      </c>
      <c r="AG41" s="47" t="s">
        <v>1153</v>
      </c>
      <c r="AH41" s="49" t="s">
        <v>1154</v>
      </c>
      <c r="AI41" s="20" t="s">
        <v>171</v>
      </c>
      <c r="AJ41" s="20" t="s">
        <v>171</v>
      </c>
      <c r="AK41" s="20" t="s">
        <v>171</v>
      </c>
      <c r="AL41" s="47" t="s">
        <v>1147</v>
      </c>
      <c r="AM41" s="47" t="s">
        <v>1148</v>
      </c>
      <c r="AN41" s="49" t="s">
        <v>1149</v>
      </c>
      <c r="AO41" s="47" t="s">
        <v>1150</v>
      </c>
      <c r="AP41" s="47" t="s">
        <v>1148</v>
      </c>
      <c r="AQ41" s="49" t="s">
        <v>1151</v>
      </c>
      <c r="AR41" s="20" t="s">
        <v>515</v>
      </c>
      <c r="AS41" s="20" t="s">
        <v>516</v>
      </c>
      <c r="AT41" s="31" t="s">
        <v>517</v>
      </c>
      <c r="AU41" s="47" t="s">
        <v>171</v>
      </c>
      <c r="AV41" s="47" t="s">
        <v>171</v>
      </c>
      <c r="AW41" s="47" t="s">
        <v>171</v>
      </c>
      <c r="AX41" s="47" t="s">
        <v>171</v>
      </c>
      <c r="AY41" s="47" t="s">
        <v>171</v>
      </c>
      <c r="AZ41" s="47" t="s">
        <v>171</v>
      </c>
      <c r="BA41" s="47" t="s">
        <v>171</v>
      </c>
      <c r="BB41" s="47" t="s">
        <v>171</v>
      </c>
      <c r="BC41" s="47" t="s">
        <v>171</v>
      </c>
      <c r="BD41" s="25" t="s">
        <v>573</v>
      </c>
      <c r="BE41" s="25" t="s">
        <v>717</v>
      </c>
      <c r="BF41" s="35" t="s">
        <v>575</v>
      </c>
      <c r="BG41" s="20" t="s">
        <v>171</v>
      </c>
      <c r="BH41" s="20" t="s">
        <v>171</v>
      </c>
      <c r="BI41" s="20" t="s">
        <v>171</v>
      </c>
      <c r="BJ41" s="50" t="s">
        <v>1022</v>
      </c>
      <c r="BK41" s="50"/>
      <c r="BL41" s="52"/>
      <c r="BM41" s="47" t="s">
        <v>171</v>
      </c>
      <c r="BN41" s="47" t="s">
        <v>171</v>
      </c>
      <c r="BO41" s="47" t="s">
        <v>171</v>
      </c>
      <c r="BP41" s="47" t="s">
        <v>171</v>
      </c>
      <c r="BQ41" s="47" t="s">
        <v>171</v>
      </c>
      <c r="BR41" s="47" t="s">
        <v>171</v>
      </c>
      <c r="BS41" s="47" t="s">
        <v>171</v>
      </c>
      <c r="BT41" s="47" t="s">
        <v>171</v>
      </c>
      <c r="BU41" s="47" t="s">
        <v>171</v>
      </c>
      <c r="BV41" s="47" t="s">
        <v>171</v>
      </c>
      <c r="BW41" s="47" t="s">
        <v>171</v>
      </c>
      <c r="BX41" s="47" t="s">
        <v>171</v>
      </c>
      <c r="BY41" s="47" t="s">
        <v>171</v>
      </c>
      <c r="BZ41" s="47" t="s">
        <v>171</v>
      </c>
      <c r="CA41" s="47" t="s">
        <v>171</v>
      </c>
      <c r="CB41" s="25" t="s">
        <v>171</v>
      </c>
      <c r="CC41" s="66" t="s">
        <v>1291</v>
      </c>
      <c r="CD41" s="65" t="s">
        <v>1292</v>
      </c>
      <c r="CE41" s="62"/>
      <c r="CF41" s="20" t="s">
        <v>171</v>
      </c>
      <c r="CG41" s="20" t="s">
        <v>171</v>
      </c>
      <c r="CH41" s="20" t="s">
        <v>171</v>
      </c>
      <c r="CI41" s="20" t="s">
        <v>171</v>
      </c>
      <c r="CJ41" s="20" t="s">
        <v>171</v>
      </c>
      <c r="CK41" s="20" t="s">
        <v>171</v>
      </c>
      <c r="CL41" s="20" t="s">
        <v>171</v>
      </c>
      <c r="CM41" s="20" t="s">
        <v>171</v>
      </c>
      <c r="CN41" s="20" t="s">
        <v>171</v>
      </c>
      <c r="CO41" s="20" t="s">
        <v>171</v>
      </c>
      <c r="CP41" s="20" t="s">
        <v>171</v>
      </c>
      <c r="CQ41" s="20" t="s">
        <v>171</v>
      </c>
      <c r="CR41" s="20" t="s">
        <v>171</v>
      </c>
      <c r="CS41" s="20" t="s">
        <v>171</v>
      </c>
      <c r="CT41" s="20" t="s">
        <v>171</v>
      </c>
      <c r="CU41" s="20" t="s">
        <v>171</v>
      </c>
      <c r="CV41" s="20" t="s">
        <v>171</v>
      </c>
      <c r="CW41" s="20" t="s">
        <v>171</v>
      </c>
      <c r="CX41" s="20" t="s">
        <v>171</v>
      </c>
      <c r="CY41" s="20" t="s">
        <v>171</v>
      </c>
    </row>
    <row r="42" spans="1:103" ht="15" x14ac:dyDescent="0.25">
      <c r="A42" s="17" t="s">
        <v>154</v>
      </c>
      <c r="B42" s="47" t="s">
        <v>1023</v>
      </c>
      <c r="C42" s="47" t="s">
        <v>1024</v>
      </c>
      <c r="D42" s="49" t="s">
        <v>1155</v>
      </c>
      <c r="E42" s="20" t="s">
        <v>171</v>
      </c>
      <c r="F42" s="20" t="s">
        <v>171</v>
      </c>
      <c r="G42" s="20" t="s">
        <v>171</v>
      </c>
      <c r="H42" s="20" t="s">
        <v>171</v>
      </c>
      <c r="I42" s="20" t="s">
        <v>171</v>
      </c>
      <c r="J42" s="20" t="s">
        <v>171</v>
      </c>
      <c r="K42" s="20" t="s">
        <v>171</v>
      </c>
      <c r="L42" s="20" t="s">
        <v>171</v>
      </c>
      <c r="M42" s="20" t="s">
        <v>171</v>
      </c>
      <c r="N42" s="34" t="s">
        <v>633</v>
      </c>
      <c r="O42" s="36" t="s">
        <v>634</v>
      </c>
      <c r="P42" s="37" t="s">
        <v>635</v>
      </c>
      <c r="Q42" s="34" t="s">
        <v>636</v>
      </c>
      <c r="R42" s="38" t="s">
        <v>637</v>
      </c>
      <c r="S42" s="37" t="s">
        <v>638</v>
      </c>
      <c r="T42" s="18" t="s">
        <v>423</v>
      </c>
      <c r="U42" s="18" t="s">
        <v>964</v>
      </c>
      <c r="V42" s="22" t="s">
        <v>424</v>
      </c>
      <c r="W42" s="18" t="s">
        <v>425</v>
      </c>
      <c r="X42" s="19">
        <v>6515394154</v>
      </c>
      <c r="Y42" s="22" t="s">
        <v>426</v>
      </c>
      <c r="Z42" s="20" t="s">
        <v>1022</v>
      </c>
      <c r="AA42" s="20" t="s">
        <v>171</v>
      </c>
      <c r="AB42" s="20" t="s">
        <v>171</v>
      </c>
      <c r="AC42" s="20" t="s">
        <v>171</v>
      </c>
      <c r="AD42" s="20" t="s">
        <v>171</v>
      </c>
      <c r="AE42" s="20" t="s">
        <v>171</v>
      </c>
      <c r="AF42" s="47" t="s">
        <v>1156</v>
      </c>
      <c r="AG42" s="47" t="s">
        <v>1157</v>
      </c>
      <c r="AH42" s="49" t="s">
        <v>1158</v>
      </c>
      <c r="AI42" s="47" t="s">
        <v>1159</v>
      </c>
      <c r="AJ42" s="47" t="s">
        <v>1160</v>
      </c>
      <c r="AK42" s="49" t="s">
        <v>1161</v>
      </c>
      <c r="AL42" s="47" t="s">
        <v>1162</v>
      </c>
      <c r="AM42" s="47" t="s">
        <v>1163</v>
      </c>
      <c r="AN42" s="49" t="s">
        <v>1164</v>
      </c>
      <c r="AO42" s="47" t="s">
        <v>1165</v>
      </c>
      <c r="AP42" s="47" t="s">
        <v>1166</v>
      </c>
      <c r="AQ42" s="49" t="s">
        <v>1167</v>
      </c>
      <c r="AR42" s="20" t="s">
        <v>518</v>
      </c>
      <c r="AS42" s="20" t="s">
        <v>519</v>
      </c>
      <c r="AT42" s="31" t="s">
        <v>520</v>
      </c>
      <c r="AU42" s="47" t="s">
        <v>171</v>
      </c>
      <c r="AV42" s="47" t="s">
        <v>171</v>
      </c>
      <c r="AW42" s="47" t="s">
        <v>171</v>
      </c>
      <c r="AX42" s="47" t="s">
        <v>171</v>
      </c>
      <c r="AY42" s="47" t="s">
        <v>171</v>
      </c>
      <c r="AZ42" s="47" t="s">
        <v>171</v>
      </c>
      <c r="BA42" s="47" t="s">
        <v>171</v>
      </c>
      <c r="BB42" s="47" t="s">
        <v>171</v>
      </c>
      <c r="BC42" s="47" t="s">
        <v>171</v>
      </c>
      <c r="BD42" s="25" t="s">
        <v>573</v>
      </c>
      <c r="BE42" s="25" t="s">
        <v>717</v>
      </c>
      <c r="BF42" s="35" t="s">
        <v>575</v>
      </c>
      <c r="BG42" s="20" t="s">
        <v>171</v>
      </c>
      <c r="BH42" s="20" t="s">
        <v>171</v>
      </c>
      <c r="BI42" s="20" t="s">
        <v>171</v>
      </c>
      <c r="BJ42" s="50" t="s">
        <v>1023</v>
      </c>
      <c r="BK42" s="50" t="s">
        <v>1024</v>
      </c>
      <c r="BL42" s="51" t="s">
        <v>1025</v>
      </c>
      <c r="BM42" s="59" t="s">
        <v>867</v>
      </c>
      <c r="BN42" s="59" t="s">
        <v>868</v>
      </c>
      <c r="BO42" s="52" t="s">
        <v>869</v>
      </c>
      <c r="BP42" s="47" t="s">
        <v>171</v>
      </c>
      <c r="BQ42" s="47" t="s">
        <v>171</v>
      </c>
      <c r="BR42" s="47" t="s">
        <v>171</v>
      </c>
      <c r="BS42" s="47" t="s">
        <v>171</v>
      </c>
      <c r="BT42" s="47" t="s">
        <v>171</v>
      </c>
      <c r="BU42" s="47" t="s">
        <v>171</v>
      </c>
      <c r="BV42" s="47" t="s">
        <v>171</v>
      </c>
      <c r="BW42" s="47" t="s">
        <v>171</v>
      </c>
      <c r="BX42" s="47" t="s">
        <v>171</v>
      </c>
      <c r="BY42" s="47" t="s">
        <v>171</v>
      </c>
      <c r="BZ42" s="47" t="s">
        <v>171</v>
      </c>
      <c r="CA42" s="47" t="s">
        <v>171</v>
      </c>
      <c r="CB42" s="25" t="s">
        <v>171</v>
      </c>
      <c r="CC42" s="66" t="s">
        <v>1293</v>
      </c>
      <c r="CD42" s="43" t="s">
        <v>1338</v>
      </c>
      <c r="CE42" s="62"/>
      <c r="CF42" s="20" t="s">
        <v>171</v>
      </c>
      <c r="CG42" s="20" t="s">
        <v>171</v>
      </c>
      <c r="CH42" s="20" t="s">
        <v>171</v>
      </c>
      <c r="CI42" s="20" t="s">
        <v>171</v>
      </c>
      <c r="CJ42" s="20" t="s">
        <v>171</v>
      </c>
      <c r="CK42" s="20" t="s">
        <v>171</v>
      </c>
      <c r="CL42" s="20" t="s">
        <v>171</v>
      </c>
      <c r="CM42" s="20" t="s">
        <v>171</v>
      </c>
      <c r="CN42" s="20" t="s">
        <v>171</v>
      </c>
      <c r="CO42" s="20" t="s">
        <v>171</v>
      </c>
      <c r="CP42" s="20" t="s">
        <v>171</v>
      </c>
      <c r="CQ42" s="20" t="s">
        <v>171</v>
      </c>
      <c r="CR42" s="20" t="s">
        <v>171</v>
      </c>
      <c r="CS42" s="20" t="s">
        <v>171</v>
      </c>
      <c r="CT42" s="20" t="s">
        <v>171</v>
      </c>
      <c r="CU42" s="20" t="s">
        <v>171</v>
      </c>
      <c r="CV42" s="20" t="s">
        <v>171</v>
      </c>
      <c r="CW42" s="20" t="s">
        <v>171</v>
      </c>
      <c r="CX42" s="20" t="s">
        <v>171</v>
      </c>
      <c r="CY42" s="20" t="s">
        <v>171</v>
      </c>
    </row>
    <row r="43" spans="1:103" ht="15" x14ac:dyDescent="0.25">
      <c r="A43" s="17" t="s">
        <v>155</v>
      </c>
      <c r="B43" s="34" t="s">
        <v>702</v>
      </c>
      <c r="C43" s="34" t="s">
        <v>914</v>
      </c>
      <c r="D43" s="37" t="s">
        <v>703</v>
      </c>
      <c r="E43" s="20" t="s">
        <v>171</v>
      </c>
      <c r="F43" s="20" t="s">
        <v>171</v>
      </c>
      <c r="G43" s="20" t="s">
        <v>171</v>
      </c>
      <c r="H43" s="20" t="s">
        <v>171</v>
      </c>
      <c r="I43" s="20" t="s">
        <v>171</v>
      </c>
      <c r="J43" s="20" t="s">
        <v>171</v>
      </c>
      <c r="K43" s="20" t="s">
        <v>171</v>
      </c>
      <c r="L43" s="20" t="s">
        <v>171</v>
      </c>
      <c r="M43" s="20" t="s">
        <v>171</v>
      </c>
      <c r="N43" s="18" t="s">
        <v>7</v>
      </c>
      <c r="O43" s="19" t="s">
        <v>687</v>
      </c>
      <c r="P43" s="22" t="s">
        <v>222</v>
      </c>
      <c r="Q43" s="18" t="s">
        <v>7</v>
      </c>
      <c r="R43" s="19" t="s">
        <v>687</v>
      </c>
      <c r="S43" s="22" t="s">
        <v>222</v>
      </c>
      <c r="T43" s="18" t="s">
        <v>423</v>
      </c>
      <c r="U43" s="18" t="s">
        <v>965</v>
      </c>
      <c r="V43" s="22" t="s">
        <v>424</v>
      </c>
      <c r="W43" s="18" t="s">
        <v>425</v>
      </c>
      <c r="X43" s="19">
        <v>6515394155</v>
      </c>
      <c r="Y43" s="22" t="s">
        <v>426</v>
      </c>
      <c r="Z43" s="34" t="s">
        <v>704</v>
      </c>
      <c r="AA43" s="34" t="s">
        <v>983</v>
      </c>
      <c r="AB43" s="35" t="s">
        <v>705</v>
      </c>
      <c r="AC43" s="34" t="s">
        <v>171</v>
      </c>
      <c r="AD43" s="34" t="s">
        <v>171</v>
      </c>
      <c r="AE43" s="34" t="s">
        <v>171</v>
      </c>
      <c r="AF43" s="34" t="s">
        <v>704</v>
      </c>
      <c r="AG43" s="34" t="s">
        <v>983</v>
      </c>
      <c r="AH43" s="35" t="s">
        <v>705</v>
      </c>
      <c r="AI43" s="20" t="s">
        <v>171</v>
      </c>
      <c r="AJ43" s="20" t="s">
        <v>171</v>
      </c>
      <c r="AK43" s="20" t="s">
        <v>171</v>
      </c>
      <c r="AL43" s="34" t="s">
        <v>704</v>
      </c>
      <c r="AM43" s="34" t="s">
        <v>983</v>
      </c>
      <c r="AN43" s="35" t="s">
        <v>705</v>
      </c>
      <c r="AO43" s="20" t="s">
        <v>171</v>
      </c>
      <c r="AP43" s="20" t="s">
        <v>171</v>
      </c>
      <c r="AQ43" s="20" t="s">
        <v>171</v>
      </c>
      <c r="AR43" s="20" t="s">
        <v>521</v>
      </c>
      <c r="AS43" s="20" t="s">
        <v>522</v>
      </c>
      <c r="AT43" s="31" t="s">
        <v>523</v>
      </c>
      <c r="AU43" s="47" t="s">
        <v>171</v>
      </c>
      <c r="AV43" s="47" t="s">
        <v>171</v>
      </c>
      <c r="AW43" s="47" t="s">
        <v>171</v>
      </c>
      <c r="AX43" s="47" t="s">
        <v>171</v>
      </c>
      <c r="AY43" s="47" t="s">
        <v>171</v>
      </c>
      <c r="AZ43" s="47" t="s">
        <v>171</v>
      </c>
      <c r="BA43" s="47" t="s">
        <v>171</v>
      </c>
      <c r="BB43" s="47" t="s">
        <v>171</v>
      </c>
      <c r="BC43" s="47" t="s">
        <v>171</v>
      </c>
      <c r="BD43" s="34" t="s">
        <v>223</v>
      </c>
      <c r="BE43" s="34" t="s">
        <v>996</v>
      </c>
      <c r="BF43" s="35" t="s">
        <v>226</v>
      </c>
      <c r="BG43" s="20" t="s">
        <v>171</v>
      </c>
      <c r="BH43" s="20" t="s">
        <v>171</v>
      </c>
      <c r="BI43" s="20" t="s">
        <v>171</v>
      </c>
      <c r="BJ43" s="47" t="s">
        <v>702</v>
      </c>
      <c r="BK43" s="47" t="s">
        <v>914</v>
      </c>
      <c r="BL43" s="49" t="s">
        <v>703</v>
      </c>
      <c r="BM43" s="59" t="s">
        <v>808</v>
      </c>
      <c r="BN43" s="59" t="s">
        <v>809</v>
      </c>
      <c r="BO43" s="52" t="s">
        <v>810</v>
      </c>
      <c r="BP43" s="47" t="s">
        <v>171</v>
      </c>
      <c r="BQ43" s="47" t="s">
        <v>171</v>
      </c>
      <c r="BR43" s="47" t="s">
        <v>171</v>
      </c>
      <c r="BS43" s="47" t="s">
        <v>171</v>
      </c>
      <c r="BT43" s="47" t="s">
        <v>171</v>
      </c>
      <c r="BU43" s="47" t="s">
        <v>171</v>
      </c>
      <c r="BV43" s="47" t="s">
        <v>171</v>
      </c>
      <c r="BW43" s="47" t="s">
        <v>171</v>
      </c>
      <c r="BX43" s="47" t="s">
        <v>171</v>
      </c>
      <c r="BY43" s="47" t="s">
        <v>171</v>
      </c>
      <c r="BZ43" s="47" t="s">
        <v>171</v>
      </c>
      <c r="CA43" s="47" t="s">
        <v>171</v>
      </c>
      <c r="CB43" s="36" t="s">
        <v>1294</v>
      </c>
      <c r="CC43" s="70" t="s">
        <v>1295</v>
      </c>
      <c r="CD43" s="61" t="s">
        <v>1296</v>
      </c>
      <c r="CE43" s="62"/>
      <c r="CF43" s="20" t="s">
        <v>171</v>
      </c>
      <c r="CG43" s="20" t="s">
        <v>171</v>
      </c>
      <c r="CH43" s="20" t="s">
        <v>171</v>
      </c>
      <c r="CI43" s="20" t="s">
        <v>171</v>
      </c>
      <c r="CJ43" s="20" t="s">
        <v>171</v>
      </c>
      <c r="CK43" s="20" t="s">
        <v>171</v>
      </c>
      <c r="CL43" s="20" t="s">
        <v>171</v>
      </c>
      <c r="CM43" s="20" t="s">
        <v>171</v>
      </c>
      <c r="CN43" s="20" t="s">
        <v>171</v>
      </c>
      <c r="CO43" s="20" t="s">
        <v>171</v>
      </c>
      <c r="CP43" s="20" t="s">
        <v>171</v>
      </c>
      <c r="CQ43" s="20" t="s">
        <v>171</v>
      </c>
      <c r="CR43" s="20" t="s">
        <v>171</v>
      </c>
      <c r="CS43" s="20" t="s">
        <v>171</v>
      </c>
      <c r="CT43" s="20" t="s">
        <v>171</v>
      </c>
      <c r="CU43" s="20" t="s">
        <v>171</v>
      </c>
      <c r="CV43" s="20" t="s">
        <v>171</v>
      </c>
      <c r="CW43" s="20" t="s">
        <v>171</v>
      </c>
      <c r="CX43" s="20" t="s">
        <v>171</v>
      </c>
      <c r="CY43" s="20" t="s">
        <v>171</v>
      </c>
    </row>
    <row r="44" spans="1:103" ht="15" x14ac:dyDescent="0.25">
      <c r="A44" s="17" t="s">
        <v>156</v>
      </c>
      <c r="B44" s="20" t="s">
        <v>407</v>
      </c>
      <c r="C44" s="20" t="s">
        <v>915</v>
      </c>
      <c r="D44" s="35" t="s">
        <v>408</v>
      </c>
      <c r="E44" s="20" t="s">
        <v>409</v>
      </c>
      <c r="F44" s="20" t="s">
        <v>924</v>
      </c>
      <c r="G44" s="20" t="s">
        <v>410</v>
      </c>
      <c r="H44" s="20" t="s">
        <v>371</v>
      </c>
      <c r="I44" s="20" t="s">
        <v>876</v>
      </c>
      <c r="J44" s="35" t="s">
        <v>411</v>
      </c>
      <c r="K44" s="20" t="s">
        <v>171</v>
      </c>
      <c r="L44" s="20" t="s">
        <v>171</v>
      </c>
      <c r="M44" s="20" t="s">
        <v>171</v>
      </c>
      <c r="N44" s="34" t="s">
        <v>387</v>
      </c>
      <c r="O44" s="34" t="s">
        <v>683</v>
      </c>
      <c r="P44" s="37" t="s">
        <v>388</v>
      </c>
      <c r="Q44" s="34" t="s">
        <v>655</v>
      </c>
      <c r="R44" s="34" t="s">
        <v>656</v>
      </c>
      <c r="S44" s="37" t="s">
        <v>657</v>
      </c>
      <c r="T44" s="18" t="s">
        <v>423</v>
      </c>
      <c r="U44" s="18" t="s">
        <v>966</v>
      </c>
      <c r="V44" s="22" t="s">
        <v>424</v>
      </c>
      <c r="W44" s="18" t="s">
        <v>425</v>
      </c>
      <c r="X44" s="19">
        <v>6515394156</v>
      </c>
      <c r="Y44" s="22" t="s">
        <v>426</v>
      </c>
      <c r="Z44" s="20" t="s">
        <v>403</v>
      </c>
      <c r="AA44" s="20" t="s">
        <v>984</v>
      </c>
      <c r="AB44" s="35" t="s">
        <v>404</v>
      </c>
      <c r="AC44" s="20" t="s">
        <v>405</v>
      </c>
      <c r="AD44" s="20">
        <v>3203080976</v>
      </c>
      <c r="AE44" s="20" t="s">
        <v>406</v>
      </c>
      <c r="AF44" s="20" t="s">
        <v>403</v>
      </c>
      <c r="AG44" s="20" t="s">
        <v>984</v>
      </c>
      <c r="AH44" s="35" t="s">
        <v>404</v>
      </c>
      <c r="AI44" s="20" t="s">
        <v>405</v>
      </c>
      <c r="AJ44" s="20">
        <v>3203080976</v>
      </c>
      <c r="AK44" s="20" t="s">
        <v>406</v>
      </c>
      <c r="AL44" s="20" t="s">
        <v>403</v>
      </c>
      <c r="AM44" s="20" t="s">
        <v>984</v>
      </c>
      <c r="AN44" s="20" t="s">
        <v>404</v>
      </c>
      <c r="AO44" s="20" t="s">
        <v>405</v>
      </c>
      <c r="AP44" s="20">
        <v>3203080976</v>
      </c>
      <c r="AQ44" s="20" t="s">
        <v>406</v>
      </c>
      <c r="AR44" s="20" t="s">
        <v>524</v>
      </c>
      <c r="AS44" s="20" t="s">
        <v>525</v>
      </c>
      <c r="AT44" s="31" t="s">
        <v>526</v>
      </c>
      <c r="AU44" s="20" t="s">
        <v>527</v>
      </c>
      <c r="AV44" s="20" t="s">
        <v>528</v>
      </c>
      <c r="AW44" s="31" t="s">
        <v>529</v>
      </c>
      <c r="AX44" s="20" t="s">
        <v>530</v>
      </c>
      <c r="AY44" s="20" t="s">
        <v>531</v>
      </c>
      <c r="AZ44" s="31" t="s">
        <v>532</v>
      </c>
      <c r="BA44" s="20" t="s">
        <v>412</v>
      </c>
      <c r="BB44" s="20" t="s">
        <v>533</v>
      </c>
      <c r="BC44" s="31" t="s">
        <v>534</v>
      </c>
      <c r="BD44" s="20" t="s">
        <v>375</v>
      </c>
      <c r="BE44" s="20" t="s">
        <v>1001</v>
      </c>
      <c r="BF44" s="35" t="s">
        <v>376</v>
      </c>
      <c r="BG44" s="20" t="s">
        <v>171</v>
      </c>
      <c r="BH44" s="20" t="s">
        <v>171</v>
      </c>
      <c r="BI44" s="20" t="s">
        <v>171</v>
      </c>
      <c r="BJ44" s="47" t="s">
        <v>407</v>
      </c>
      <c r="BK44" s="47" t="s">
        <v>915</v>
      </c>
      <c r="BL44" s="49" t="s">
        <v>408</v>
      </c>
      <c r="BM44" s="47" t="s">
        <v>409</v>
      </c>
      <c r="BN44" s="47" t="s">
        <v>924</v>
      </c>
      <c r="BO44" s="47" t="s">
        <v>410</v>
      </c>
      <c r="BP44" s="50" t="s">
        <v>371</v>
      </c>
      <c r="BQ44" s="50" t="s">
        <v>876</v>
      </c>
      <c r="BR44" s="52" t="s">
        <v>877</v>
      </c>
      <c r="BS44" s="47" t="s">
        <v>1026</v>
      </c>
      <c r="BT44" s="47" t="s">
        <v>1027</v>
      </c>
      <c r="BU44" s="49" t="s">
        <v>1028</v>
      </c>
      <c r="BV44" s="47" t="s">
        <v>171</v>
      </c>
      <c r="BW44" s="47" t="s">
        <v>171</v>
      </c>
      <c r="BX44" s="47" t="s">
        <v>171</v>
      </c>
      <c r="BY44" s="47" t="s">
        <v>171</v>
      </c>
      <c r="BZ44" s="47" t="s">
        <v>171</v>
      </c>
      <c r="CA44" s="47" t="s">
        <v>171</v>
      </c>
      <c r="CB44" s="25" t="s">
        <v>171</v>
      </c>
      <c r="CC44" s="67" t="s">
        <v>1322</v>
      </c>
      <c r="CD44" s="43" t="s">
        <v>1323</v>
      </c>
      <c r="CE44" s="62"/>
      <c r="CF44" s="20" t="s">
        <v>171</v>
      </c>
      <c r="CG44" s="20" t="s">
        <v>171</v>
      </c>
      <c r="CH44" s="20" t="s">
        <v>171</v>
      </c>
      <c r="CI44" s="20" t="s">
        <v>171</v>
      </c>
      <c r="CJ44" s="20" t="s">
        <v>171</v>
      </c>
      <c r="CK44" s="20" t="s">
        <v>171</v>
      </c>
      <c r="CL44" s="20" t="s">
        <v>171</v>
      </c>
      <c r="CM44" s="20" t="s">
        <v>171</v>
      </c>
      <c r="CN44" s="20" t="s">
        <v>171</v>
      </c>
      <c r="CO44" s="20" t="s">
        <v>171</v>
      </c>
      <c r="CP44" s="20" t="s">
        <v>171</v>
      </c>
      <c r="CQ44" s="20" t="s">
        <v>171</v>
      </c>
      <c r="CR44" s="20" t="s">
        <v>171</v>
      </c>
      <c r="CS44" s="20" t="s">
        <v>171</v>
      </c>
      <c r="CT44" s="20" t="s">
        <v>171</v>
      </c>
      <c r="CU44" s="20" t="s">
        <v>171</v>
      </c>
      <c r="CV44" s="20" t="s">
        <v>171</v>
      </c>
      <c r="CW44" s="20" t="s">
        <v>171</v>
      </c>
      <c r="CX44" s="20" t="s">
        <v>171</v>
      </c>
      <c r="CY44" s="20" t="s">
        <v>171</v>
      </c>
    </row>
    <row r="45" spans="1:103" ht="15" x14ac:dyDescent="0.25">
      <c r="A45" s="17" t="s">
        <v>157</v>
      </c>
      <c r="B45" s="34" t="s">
        <v>1053</v>
      </c>
      <c r="C45" s="34" t="s">
        <v>1054</v>
      </c>
      <c r="D45" s="44" t="s">
        <v>1055</v>
      </c>
      <c r="E45" s="34" t="s">
        <v>1056</v>
      </c>
      <c r="F45" s="34" t="s">
        <v>1057</v>
      </c>
      <c r="G45" s="35" t="s">
        <v>1058</v>
      </c>
      <c r="H45" s="34" t="s">
        <v>1059</v>
      </c>
      <c r="I45" s="34" t="s">
        <v>1060</v>
      </c>
      <c r="J45" s="35" t="s">
        <v>1061</v>
      </c>
      <c r="K45" s="34" t="s">
        <v>878</v>
      </c>
      <c r="L45" s="34" t="s">
        <v>879</v>
      </c>
      <c r="M45" s="35" t="s">
        <v>880</v>
      </c>
      <c r="N45" s="18" t="s">
        <v>373</v>
      </c>
      <c r="O45" s="19" t="s">
        <v>667</v>
      </c>
      <c r="P45" s="22" t="s">
        <v>374</v>
      </c>
      <c r="Q45" s="18" t="s">
        <v>423</v>
      </c>
      <c r="R45" s="18" t="s">
        <v>645</v>
      </c>
      <c r="S45" s="22" t="s">
        <v>424</v>
      </c>
      <c r="T45" s="18" t="s">
        <v>423</v>
      </c>
      <c r="U45" s="18" t="s">
        <v>967</v>
      </c>
      <c r="V45" s="22" t="s">
        <v>424</v>
      </c>
      <c r="W45" s="18" t="s">
        <v>425</v>
      </c>
      <c r="X45" s="19">
        <v>6515394157</v>
      </c>
      <c r="Y45" s="22" t="s">
        <v>426</v>
      </c>
      <c r="Z45" s="34" t="s">
        <v>1049</v>
      </c>
      <c r="AA45" s="34" t="s">
        <v>1068</v>
      </c>
      <c r="AB45" s="35" t="s">
        <v>1050</v>
      </c>
      <c r="AC45" s="34" t="s">
        <v>171</v>
      </c>
      <c r="AD45" s="34" t="s">
        <v>171</v>
      </c>
      <c r="AE45" s="34" t="s">
        <v>171</v>
      </c>
      <c r="AF45" s="34" t="s">
        <v>1051</v>
      </c>
      <c r="AG45" s="34" t="s">
        <v>1069</v>
      </c>
      <c r="AH45" s="35" t="s">
        <v>1052</v>
      </c>
      <c r="AI45" s="20" t="s">
        <v>171</v>
      </c>
      <c r="AJ45" s="20" t="s">
        <v>171</v>
      </c>
      <c r="AK45" s="20" t="s">
        <v>171</v>
      </c>
      <c r="AL45" s="25" t="s">
        <v>1049</v>
      </c>
      <c r="AM45" s="25" t="s">
        <v>1068</v>
      </c>
      <c r="AN45" s="35" t="s">
        <v>1050</v>
      </c>
      <c r="AO45" s="20" t="s">
        <v>171</v>
      </c>
      <c r="AP45" s="20" t="s">
        <v>171</v>
      </c>
      <c r="AQ45" s="20" t="s">
        <v>171</v>
      </c>
      <c r="AR45" s="20" t="s">
        <v>540</v>
      </c>
      <c r="AS45" s="20" t="s">
        <v>535</v>
      </c>
      <c r="AT45" s="31" t="s">
        <v>536</v>
      </c>
      <c r="AU45" s="20" t="s">
        <v>537</v>
      </c>
      <c r="AV45" s="20" t="s">
        <v>538</v>
      </c>
      <c r="AW45" s="31" t="s">
        <v>539</v>
      </c>
      <c r="AX45" s="20" t="s">
        <v>171</v>
      </c>
      <c r="AY45" s="20" t="s">
        <v>171</v>
      </c>
      <c r="AZ45" s="20" t="s">
        <v>171</v>
      </c>
      <c r="BA45" s="20" t="s">
        <v>171</v>
      </c>
      <c r="BB45" s="20" t="s">
        <v>171</v>
      </c>
      <c r="BC45" s="20" t="s">
        <v>171</v>
      </c>
      <c r="BD45" s="25" t="s">
        <v>1046</v>
      </c>
      <c r="BE45" s="25" t="s">
        <v>1047</v>
      </c>
      <c r="BF45" s="25" t="s">
        <v>1048</v>
      </c>
      <c r="BG45" s="20" t="s">
        <v>171</v>
      </c>
      <c r="BH45" s="20" t="s">
        <v>171</v>
      </c>
      <c r="BI45" s="20" t="s">
        <v>171</v>
      </c>
      <c r="BJ45" s="47" t="s">
        <v>1053</v>
      </c>
      <c r="BK45" s="47" t="s">
        <v>1054</v>
      </c>
      <c r="BL45" s="44" t="s">
        <v>1055</v>
      </c>
      <c r="BM45" s="47" t="s">
        <v>878</v>
      </c>
      <c r="BN45" s="47" t="s">
        <v>879</v>
      </c>
      <c r="BO45" s="49" t="s">
        <v>880</v>
      </c>
      <c r="BP45" s="47" t="s">
        <v>171</v>
      </c>
      <c r="BQ45" s="47" t="s">
        <v>171</v>
      </c>
      <c r="BR45" s="47" t="s">
        <v>171</v>
      </c>
      <c r="BS45" s="47" t="s">
        <v>171</v>
      </c>
      <c r="BT45" s="47" t="s">
        <v>171</v>
      </c>
      <c r="BU45" s="47" t="s">
        <v>171</v>
      </c>
      <c r="BV45" s="47" t="s">
        <v>171</v>
      </c>
      <c r="BW45" s="47" t="s">
        <v>171</v>
      </c>
      <c r="BX45" s="47" t="s">
        <v>171</v>
      </c>
      <c r="BY45" s="47" t="s">
        <v>171</v>
      </c>
      <c r="BZ45" s="47" t="s">
        <v>171</v>
      </c>
      <c r="CA45" s="47" t="s">
        <v>171</v>
      </c>
      <c r="CB45" s="25" t="s">
        <v>171</v>
      </c>
      <c r="CC45" s="67" t="s">
        <v>1334</v>
      </c>
      <c r="CD45" s="43" t="s">
        <v>1335</v>
      </c>
      <c r="CE45" s="62"/>
      <c r="CF45" s="20" t="s">
        <v>171</v>
      </c>
      <c r="CG45" s="20" t="s">
        <v>171</v>
      </c>
      <c r="CH45" s="20" t="s">
        <v>171</v>
      </c>
      <c r="CI45" s="20" t="s">
        <v>171</v>
      </c>
      <c r="CJ45" s="20" t="s">
        <v>171</v>
      </c>
      <c r="CK45" s="20" t="s">
        <v>171</v>
      </c>
      <c r="CL45" s="20" t="s">
        <v>171</v>
      </c>
      <c r="CM45" s="20" t="s">
        <v>171</v>
      </c>
      <c r="CN45" s="20" t="s">
        <v>171</v>
      </c>
      <c r="CO45" s="20" t="s">
        <v>171</v>
      </c>
      <c r="CP45" s="20" t="s">
        <v>171</v>
      </c>
      <c r="CQ45" s="20" t="s">
        <v>171</v>
      </c>
      <c r="CR45" s="20" t="s">
        <v>171</v>
      </c>
      <c r="CS45" s="20" t="s">
        <v>171</v>
      </c>
      <c r="CT45" s="20" t="s">
        <v>171</v>
      </c>
      <c r="CU45" s="20" t="s">
        <v>171</v>
      </c>
      <c r="CV45" s="20" t="s">
        <v>171</v>
      </c>
      <c r="CW45" s="20" t="s">
        <v>171</v>
      </c>
      <c r="CX45" s="20" t="s">
        <v>171</v>
      </c>
      <c r="CY45" s="20" t="s">
        <v>171</v>
      </c>
    </row>
    <row r="46" spans="1:103" ht="15" x14ac:dyDescent="0.25">
      <c r="A46" s="17" t="s">
        <v>158</v>
      </c>
      <c r="B46" s="34" t="s">
        <v>598</v>
      </c>
      <c r="C46" s="34" t="s">
        <v>599</v>
      </c>
      <c r="D46" s="35" t="s">
        <v>600</v>
      </c>
      <c r="E46" s="34" t="s">
        <v>601</v>
      </c>
      <c r="F46" s="34" t="s">
        <v>602</v>
      </c>
      <c r="G46" s="35" t="s">
        <v>603</v>
      </c>
      <c r="H46" s="34" t="s">
        <v>604</v>
      </c>
      <c r="I46" s="34" t="s">
        <v>605</v>
      </c>
      <c r="J46" s="35" t="s">
        <v>606</v>
      </c>
      <c r="K46" s="34" t="s">
        <v>607</v>
      </c>
      <c r="L46" s="34" t="s">
        <v>608</v>
      </c>
      <c r="M46" s="35" t="s">
        <v>609</v>
      </c>
      <c r="N46" s="34" t="s">
        <v>646</v>
      </c>
      <c r="O46" s="38" t="s">
        <v>647</v>
      </c>
      <c r="P46" s="37" t="s">
        <v>648</v>
      </c>
      <c r="Q46" s="40" t="s">
        <v>649</v>
      </c>
      <c r="R46" s="41" t="s">
        <v>650</v>
      </c>
      <c r="S46" s="37" t="s">
        <v>651</v>
      </c>
      <c r="T46" s="18" t="s">
        <v>423</v>
      </c>
      <c r="U46" s="18" t="s">
        <v>968</v>
      </c>
      <c r="V46" s="22" t="s">
        <v>424</v>
      </c>
      <c r="W46" s="18" t="s">
        <v>425</v>
      </c>
      <c r="X46" s="19">
        <v>6515394158</v>
      </c>
      <c r="Y46" s="22" t="s">
        <v>426</v>
      </c>
      <c r="Z46" s="34" t="s">
        <v>610</v>
      </c>
      <c r="AA46" s="34" t="s">
        <v>611</v>
      </c>
      <c r="AB46" s="35" t="s">
        <v>612</v>
      </c>
      <c r="AC46" s="34" t="s">
        <v>171</v>
      </c>
      <c r="AD46" s="34" t="s">
        <v>171</v>
      </c>
      <c r="AE46" s="34" t="s">
        <v>171</v>
      </c>
      <c r="AF46" s="34" t="s">
        <v>610</v>
      </c>
      <c r="AG46" s="34" t="s">
        <v>611</v>
      </c>
      <c r="AH46" s="35" t="s">
        <v>612</v>
      </c>
      <c r="AI46" s="20" t="s">
        <v>171</v>
      </c>
      <c r="AJ46" s="20" t="s">
        <v>171</v>
      </c>
      <c r="AK46" s="20" t="s">
        <v>171</v>
      </c>
      <c r="AL46" s="34" t="s">
        <v>610</v>
      </c>
      <c r="AM46" s="34" t="s">
        <v>611</v>
      </c>
      <c r="AN46" s="35" t="s">
        <v>612</v>
      </c>
      <c r="AO46" s="20" t="s">
        <v>171</v>
      </c>
      <c r="AP46" s="20" t="s">
        <v>171</v>
      </c>
      <c r="AQ46" s="20" t="s">
        <v>171</v>
      </c>
      <c r="AR46" s="20" t="s">
        <v>541</v>
      </c>
      <c r="AS46" s="20" t="s">
        <v>542</v>
      </c>
      <c r="AT46" s="31" t="s">
        <v>543</v>
      </c>
      <c r="AU46" s="20" t="s">
        <v>171</v>
      </c>
      <c r="AV46" s="20" t="s">
        <v>171</v>
      </c>
      <c r="AW46" s="20" t="s">
        <v>171</v>
      </c>
      <c r="AX46" s="20" t="s">
        <v>171</v>
      </c>
      <c r="AY46" s="20" t="s">
        <v>171</v>
      </c>
      <c r="AZ46" s="20" t="s">
        <v>171</v>
      </c>
      <c r="BA46" s="20" t="s">
        <v>171</v>
      </c>
      <c r="BB46" s="20" t="s">
        <v>171</v>
      </c>
      <c r="BC46" s="20" t="s">
        <v>171</v>
      </c>
      <c r="BD46" s="34" t="s">
        <v>1106</v>
      </c>
      <c r="BE46" s="34" t="s">
        <v>1107</v>
      </c>
      <c r="BF46" s="35" t="s">
        <v>1108</v>
      </c>
      <c r="BG46" s="20" t="s">
        <v>171</v>
      </c>
      <c r="BH46" s="20" t="s">
        <v>171</v>
      </c>
      <c r="BI46" s="20" t="s">
        <v>171</v>
      </c>
      <c r="BJ46" s="50" t="s">
        <v>870</v>
      </c>
      <c r="BK46" s="55" t="s">
        <v>871</v>
      </c>
      <c r="BL46" s="54" t="s">
        <v>872</v>
      </c>
      <c r="BM46" s="50" t="s">
        <v>873</v>
      </c>
      <c r="BN46" s="50" t="s">
        <v>874</v>
      </c>
      <c r="BO46" s="54" t="s">
        <v>875</v>
      </c>
      <c r="BP46" s="47" t="s">
        <v>171</v>
      </c>
      <c r="BQ46" s="47" t="s">
        <v>171</v>
      </c>
      <c r="BR46" s="47" t="s">
        <v>171</v>
      </c>
      <c r="BS46" s="47" t="s">
        <v>171</v>
      </c>
      <c r="BT46" s="47" t="s">
        <v>171</v>
      </c>
      <c r="BU46" s="47" t="s">
        <v>171</v>
      </c>
      <c r="BV46" s="47" t="s">
        <v>171</v>
      </c>
      <c r="BW46" s="47" t="s">
        <v>171</v>
      </c>
      <c r="BX46" s="47" t="s">
        <v>171</v>
      </c>
      <c r="BY46" s="47" t="s">
        <v>171</v>
      </c>
      <c r="BZ46" s="47" t="s">
        <v>171</v>
      </c>
      <c r="CA46" s="47" t="s">
        <v>171</v>
      </c>
      <c r="CB46" s="25" t="s">
        <v>1250</v>
      </c>
      <c r="CC46" s="67" t="s">
        <v>1251</v>
      </c>
      <c r="CD46" s="63" t="s">
        <v>1252</v>
      </c>
      <c r="CE46" s="62"/>
      <c r="CF46" s="20" t="s">
        <v>171</v>
      </c>
      <c r="CG46" s="20" t="s">
        <v>171</v>
      </c>
      <c r="CH46" s="20" t="s">
        <v>171</v>
      </c>
      <c r="CI46" s="20" t="s">
        <v>171</v>
      </c>
      <c r="CJ46" s="20" t="s">
        <v>171</v>
      </c>
      <c r="CK46" s="20" t="s">
        <v>171</v>
      </c>
      <c r="CL46" s="20" t="s">
        <v>171</v>
      </c>
      <c r="CM46" s="20" t="s">
        <v>171</v>
      </c>
      <c r="CN46" s="20" t="s">
        <v>171</v>
      </c>
      <c r="CO46" s="20" t="s">
        <v>171</v>
      </c>
      <c r="CP46" s="20" t="s">
        <v>171</v>
      </c>
      <c r="CQ46" s="20" t="s">
        <v>171</v>
      </c>
      <c r="CR46" s="20" t="s">
        <v>171</v>
      </c>
      <c r="CS46" s="20" t="s">
        <v>171</v>
      </c>
      <c r="CT46" s="20" t="s">
        <v>171</v>
      </c>
      <c r="CU46" s="20" t="s">
        <v>171</v>
      </c>
      <c r="CV46" s="20" t="s">
        <v>171</v>
      </c>
      <c r="CW46" s="20" t="s">
        <v>171</v>
      </c>
      <c r="CX46" s="20" t="s">
        <v>171</v>
      </c>
      <c r="CY46" s="20" t="s">
        <v>171</v>
      </c>
    </row>
    <row r="47" spans="1:103" ht="15" x14ac:dyDescent="0.25">
      <c r="A47" s="17" t="s">
        <v>159</v>
      </c>
      <c r="B47" s="34" t="s">
        <v>694</v>
      </c>
      <c r="C47" s="34" t="s">
        <v>916</v>
      </c>
      <c r="D47" s="37" t="s">
        <v>695</v>
      </c>
      <c r="E47" s="34" t="s">
        <v>696</v>
      </c>
      <c r="F47" s="34" t="s">
        <v>925</v>
      </c>
      <c r="G47" s="20" t="s">
        <v>171</v>
      </c>
      <c r="H47" s="20" t="s">
        <v>171</v>
      </c>
      <c r="I47" s="20" t="s">
        <v>171</v>
      </c>
      <c r="J47" s="20" t="s">
        <v>171</v>
      </c>
      <c r="K47" s="20" t="s">
        <v>171</v>
      </c>
      <c r="L47" s="20" t="s">
        <v>171</v>
      </c>
      <c r="M47" s="20" t="s">
        <v>171</v>
      </c>
      <c r="N47" s="18" t="s">
        <v>7</v>
      </c>
      <c r="O47" s="19">
        <v>3203919278</v>
      </c>
      <c r="P47" s="22" t="s">
        <v>222</v>
      </c>
      <c r="Q47" s="18" t="s">
        <v>7</v>
      </c>
      <c r="R47" s="19" t="s">
        <v>687</v>
      </c>
      <c r="S47" s="22" t="s">
        <v>222</v>
      </c>
      <c r="T47" s="18" t="s">
        <v>423</v>
      </c>
      <c r="U47" s="18" t="s">
        <v>969</v>
      </c>
      <c r="V47" s="22" t="s">
        <v>424</v>
      </c>
      <c r="W47" s="18" t="s">
        <v>425</v>
      </c>
      <c r="X47" s="19">
        <v>6515394159</v>
      </c>
      <c r="Y47" s="22" t="s">
        <v>426</v>
      </c>
      <c r="Z47" s="34" t="s">
        <v>697</v>
      </c>
      <c r="AA47" s="34" t="s">
        <v>985</v>
      </c>
      <c r="AB47" s="35" t="s">
        <v>698</v>
      </c>
      <c r="AC47" s="34" t="s">
        <v>699</v>
      </c>
      <c r="AD47" s="34">
        <v>2186838068</v>
      </c>
      <c r="AE47" s="35" t="s">
        <v>700</v>
      </c>
      <c r="AF47" s="34" t="s">
        <v>697</v>
      </c>
      <c r="AG47" s="34" t="s">
        <v>985</v>
      </c>
      <c r="AH47" s="35" t="s">
        <v>698</v>
      </c>
      <c r="AI47" s="34" t="s">
        <v>699</v>
      </c>
      <c r="AJ47" s="34">
        <v>2186838068</v>
      </c>
      <c r="AK47" s="35" t="s">
        <v>700</v>
      </c>
      <c r="AL47" s="34" t="s">
        <v>697</v>
      </c>
      <c r="AM47" s="34" t="s">
        <v>985</v>
      </c>
      <c r="AN47" s="35" t="s">
        <v>698</v>
      </c>
      <c r="AO47" s="34" t="s">
        <v>699</v>
      </c>
      <c r="AP47" s="34">
        <v>2186838068</v>
      </c>
      <c r="AQ47" s="35" t="s">
        <v>700</v>
      </c>
      <c r="AR47" s="20" t="s">
        <v>545</v>
      </c>
      <c r="AS47" s="20" t="s">
        <v>544</v>
      </c>
      <c r="AT47" s="31" t="s">
        <v>546</v>
      </c>
      <c r="AU47" s="20" t="s">
        <v>171</v>
      </c>
      <c r="AV47" s="20" t="s">
        <v>171</v>
      </c>
      <c r="AW47" s="20" t="s">
        <v>171</v>
      </c>
      <c r="AX47" s="20" t="s">
        <v>171</v>
      </c>
      <c r="AY47" s="20" t="s">
        <v>171</v>
      </c>
      <c r="AZ47" s="20" t="s">
        <v>171</v>
      </c>
      <c r="BA47" s="20" t="s">
        <v>171</v>
      </c>
      <c r="BB47" s="20" t="s">
        <v>171</v>
      </c>
      <c r="BC47" s="20" t="s">
        <v>171</v>
      </c>
      <c r="BD47" s="34" t="s">
        <v>223</v>
      </c>
      <c r="BE47" s="34" t="s">
        <v>996</v>
      </c>
      <c r="BF47" s="35" t="s">
        <v>226</v>
      </c>
      <c r="BG47" s="20" t="s">
        <v>171</v>
      </c>
      <c r="BH47" s="20" t="s">
        <v>171</v>
      </c>
      <c r="BI47" s="20" t="s">
        <v>171</v>
      </c>
      <c r="BJ47" s="47" t="s">
        <v>694</v>
      </c>
      <c r="BK47" s="47" t="s">
        <v>916</v>
      </c>
      <c r="BL47" s="49" t="s">
        <v>695</v>
      </c>
      <c r="BM47" s="47" t="s">
        <v>696</v>
      </c>
      <c r="BN47" s="47" t="s">
        <v>925</v>
      </c>
      <c r="BO47" s="37" t="s">
        <v>701</v>
      </c>
      <c r="BP47" s="50" t="s">
        <v>808</v>
      </c>
      <c r="BQ47" s="50" t="s">
        <v>809</v>
      </c>
      <c r="BR47" s="52" t="s">
        <v>810</v>
      </c>
      <c r="BS47" s="50" t="s">
        <v>881</v>
      </c>
      <c r="BT47" s="50" t="s">
        <v>882</v>
      </c>
      <c r="BU47" s="52" t="s">
        <v>883</v>
      </c>
      <c r="BV47" s="47" t="s">
        <v>171</v>
      </c>
      <c r="BW47" s="47" t="s">
        <v>171</v>
      </c>
      <c r="BX47" s="47" t="s">
        <v>171</v>
      </c>
      <c r="BY47" s="47" t="s">
        <v>171</v>
      </c>
      <c r="BZ47" s="47" t="s">
        <v>171</v>
      </c>
      <c r="CA47" s="47" t="s">
        <v>171</v>
      </c>
      <c r="CB47" s="36" t="s">
        <v>1297</v>
      </c>
      <c r="CC47" s="70" t="s">
        <v>1298</v>
      </c>
      <c r="CD47" s="61" t="s">
        <v>1299</v>
      </c>
      <c r="CE47" s="62"/>
      <c r="CF47" s="20" t="s">
        <v>171</v>
      </c>
      <c r="CG47" s="20" t="s">
        <v>171</v>
      </c>
      <c r="CH47" s="20" t="s">
        <v>171</v>
      </c>
      <c r="CI47" s="20" t="s">
        <v>171</v>
      </c>
      <c r="CJ47" s="20" t="s">
        <v>171</v>
      </c>
      <c r="CK47" s="20" t="s">
        <v>171</v>
      </c>
      <c r="CL47" s="20" t="s">
        <v>171</v>
      </c>
      <c r="CM47" s="20" t="s">
        <v>171</v>
      </c>
      <c r="CN47" s="20" t="s">
        <v>171</v>
      </c>
      <c r="CO47" s="20" t="s">
        <v>171</v>
      </c>
      <c r="CP47" s="20" t="s">
        <v>171</v>
      </c>
      <c r="CQ47" s="20" t="s">
        <v>171</v>
      </c>
      <c r="CR47" s="20" t="s">
        <v>171</v>
      </c>
      <c r="CS47" s="20" t="s">
        <v>171</v>
      </c>
      <c r="CT47" s="20" t="s">
        <v>171</v>
      </c>
      <c r="CU47" s="20" t="s">
        <v>171</v>
      </c>
      <c r="CV47" s="20" t="s">
        <v>171</v>
      </c>
      <c r="CW47" s="20" t="s">
        <v>171</v>
      </c>
      <c r="CX47" s="20" t="s">
        <v>171</v>
      </c>
      <c r="CY47" s="20" t="s">
        <v>171</v>
      </c>
    </row>
    <row r="48" spans="1:103" ht="15" x14ac:dyDescent="0.25">
      <c r="A48" s="17" t="s">
        <v>160</v>
      </c>
      <c r="B48" s="25" t="s">
        <v>731</v>
      </c>
      <c r="C48" s="25" t="s">
        <v>909</v>
      </c>
      <c r="D48" s="49" t="s">
        <v>733</v>
      </c>
      <c r="E48" s="20" t="s">
        <v>171</v>
      </c>
      <c r="F48" s="20" t="s">
        <v>171</v>
      </c>
      <c r="G48" s="20" t="s">
        <v>171</v>
      </c>
      <c r="H48" s="20" t="s">
        <v>171</v>
      </c>
      <c r="I48" s="20" t="s">
        <v>171</v>
      </c>
      <c r="J48" s="20" t="s">
        <v>171</v>
      </c>
      <c r="K48" s="20" t="s">
        <v>171</v>
      </c>
      <c r="L48" s="20" t="s">
        <v>171</v>
      </c>
      <c r="M48" s="20" t="s">
        <v>171</v>
      </c>
      <c r="N48" s="34" t="s">
        <v>680</v>
      </c>
      <c r="O48" s="36" t="s">
        <v>681</v>
      </c>
      <c r="P48" s="37" t="s">
        <v>682</v>
      </c>
      <c r="Q48" s="34" t="s">
        <v>671</v>
      </c>
      <c r="R48" s="36" t="s">
        <v>672</v>
      </c>
      <c r="S48" s="37" t="s">
        <v>673</v>
      </c>
      <c r="T48" s="18" t="s">
        <v>423</v>
      </c>
      <c r="U48" s="18" t="s">
        <v>970</v>
      </c>
      <c r="V48" s="22" t="s">
        <v>424</v>
      </c>
      <c r="W48" s="18" t="s">
        <v>425</v>
      </c>
      <c r="X48" s="19">
        <v>6515394160</v>
      </c>
      <c r="Y48" s="22" t="s">
        <v>426</v>
      </c>
      <c r="Z48" s="25" t="s">
        <v>1173</v>
      </c>
      <c r="AA48" s="25" t="s">
        <v>1174</v>
      </c>
      <c r="AB48" s="49" t="s">
        <v>1175</v>
      </c>
      <c r="AC48" s="25" t="s">
        <v>171</v>
      </c>
      <c r="AD48" s="25" t="s">
        <v>171</v>
      </c>
      <c r="AE48" s="25" t="s">
        <v>171</v>
      </c>
      <c r="AF48" s="25" t="s">
        <v>1176</v>
      </c>
      <c r="AG48" s="25" t="s">
        <v>1177</v>
      </c>
      <c r="AH48" s="49" t="s">
        <v>1178</v>
      </c>
      <c r="AI48" s="25" t="s">
        <v>171</v>
      </c>
      <c r="AJ48" s="25" t="s">
        <v>171</v>
      </c>
      <c r="AK48" s="25" t="s">
        <v>171</v>
      </c>
      <c r="AL48" s="25" t="s">
        <v>1173</v>
      </c>
      <c r="AM48" s="25" t="s">
        <v>1174</v>
      </c>
      <c r="AN48" s="49" t="s">
        <v>1175</v>
      </c>
      <c r="AO48" s="20" t="s">
        <v>171</v>
      </c>
      <c r="AP48" s="20" t="s">
        <v>171</v>
      </c>
      <c r="AQ48" s="20" t="s">
        <v>171</v>
      </c>
      <c r="AR48" s="20" t="s">
        <v>494</v>
      </c>
      <c r="AS48" s="20" t="s">
        <v>495</v>
      </c>
      <c r="AT48" s="49" t="s">
        <v>496</v>
      </c>
      <c r="AU48" s="20" t="s">
        <v>171</v>
      </c>
      <c r="AV48" s="20" t="s">
        <v>171</v>
      </c>
      <c r="AW48" s="20" t="s">
        <v>171</v>
      </c>
      <c r="AX48" s="20" t="s">
        <v>171</v>
      </c>
      <c r="AY48" s="20" t="s">
        <v>171</v>
      </c>
      <c r="AZ48" s="20" t="s">
        <v>171</v>
      </c>
      <c r="BA48" s="20" t="s">
        <v>171</v>
      </c>
      <c r="BB48" s="20" t="s">
        <v>171</v>
      </c>
      <c r="BC48" s="20" t="s">
        <v>171</v>
      </c>
      <c r="BD48" s="25" t="s">
        <v>741</v>
      </c>
      <c r="BE48" s="25" t="s">
        <v>742</v>
      </c>
      <c r="BF48" s="35" t="s">
        <v>743</v>
      </c>
      <c r="BG48" s="20" t="s">
        <v>171</v>
      </c>
      <c r="BH48" s="20" t="s">
        <v>171</v>
      </c>
      <c r="BI48" s="20" t="s">
        <v>171</v>
      </c>
      <c r="BJ48" s="50" t="s">
        <v>884</v>
      </c>
      <c r="BK48" s="50" t="s">
        <v>885</v>
      </c>
      <c r="BL48" s="52" t="s">
        <v>886</v>
      </c>
      <c r="BM48" s="50" t="s">
        <v>887</v>
      </c>
      <c r="BN48" s="50" t="s">
        <v>888</v>
      </c>
      <c r="BO48" s="52" t="s">
        <v>889</v>
      </c>
      <c r="BP48" s="50"/>
      <c r="BQ48" s="50"/>
      <c r="BR48" s="54"/>
      <c r="BS48" s="47" t="s">
        <v>171</v>
      </c>
      <c r="BT48" s="47" t="s">
        <v>171</v>
      </c>
      <c r="BU48" s="47" t="s">
        <v>171</v>
      </c>
      <c r="BV48" s="47" t="s">
        <v>171</v>
      </c>
      <c r="BW48" s="47" t="s">
        <v>171</v>
      </c>
      <c r="BX48" s="47" t="s">
        <v>171</v>
      </c>
      <c r="BY48" s="47" t="s">
        <v>171</v>
      </c>
      <c r="BZ48" s="47" t="s">
        <v>171</v>
      </c>
      <c r="CA48" s="47" t="s">
        <v>171</v>
      </c>
      <c r="CB48" s="25" t="s">
        <v>1300</v>
      </c>
      <c r="CC48" s="68" t="s">
        <v>1301</v>
      </c>
      <c r="CD48" s="65" t="s">
        <v>1302</v>
      </c>
      <c r="CE48" s="62"/>
      <c r="CF48" s="20" t="s">
        <v>171</v>
      </c>
      <c r="CG48" s="20" t="s">
        <v>171</v>
      </c>
      <c r="CH48" s="20" t="s">
        <v>171</v>
      </c>
      <c r="CI48" s="20" t="s">
        <v>171</v>
      </c>
      <c r="CJ48" s="20" t="s">
        <v>171</v>
      </c>
      <c r="CK48" s="20" t="s">
        <v>171</v>
      </c>
      <c r="CL48" s="20" t="s">
        <v>171</v>
      </c>
      <c r="CM48" s="20" t="s">
        <v>171</v>
      </c>
      <c r="CN48" s="20" t="s">
        <v>171</v>
      </c>
      <c r="CO48" s="20" t="s">
        <v>171</v>
      </c>
      <c r="CP48" s="20" t="s">
        <v>171</v>
      </c>
      <c r="CQ48" s="20" t="s">
        <v>171</v>
      </c>
      <c r="CR48" s="20" t="s">
        <v>171</v>
      </c>
      <c r="CS48" s="20" t="s">
        <v>171</v>
      </c>
      <c r="CT48" s="20" t="s">
        <v>171</v>
      </c>
      <c r="CU48" s="20" t="s">
        <v>171</v>
      </c>
      <c r="CV48" s="20" t="s">
        <v>171</v>
      </c>
      <c r="CW48" s="20" t="s">
        <v>171</v>
      </c>
      <c r="CX48" s="20" t="s">
        <v>171</v>
      </c>
      <c r="CY48" s="20" t="s">
        <v>171</v>
      </c>
    </row>
    <row r="49" spans="1:103" ht="15" x14ac:dyDescent="0.25">
      <c r="A49" s="17" t="s">
        <v>161</v>
      </c>
      <c r="B49" s="17" t="s">
        <v>5</v>
      </c>
      <c r="C49" s="42" t="s">
        <v>904</v>
      </c>
      <c r="D49" s="48" t="s">
        <v>6</v>
      </c>
      <c r="E49" s="20" t="s">
        <v>171</v>
      </c>
      <c r="F49" s="20" t="s">
        <v>171</v>
      </c>
      <c r="G49" s="20" t="s">
        <v>171</v>
      </c>
      <c r="H49" s="20" t="s">
        <v>171</v>
      </c>
      <c r="I49" s="20" t="s">
        <v>171</v>
      </c>
      <c r="J49" s="20" t="s">
        <v>171</v>
      </c>
      <c r="K49" s="20" t="s">
        <v>171</v>
      </c>
      <c r="L49" s="20" t="s">
        <v>171</v>
      </c>
      <c r="M49" s="20" t="s">
        <v>171</v>
      </c>
      <c r="N49" s="18" t="s">
        <v>7</v>
      </c>
      <c r="O49" s="19" t="s">
        <v>687</v>
      </c>
      <c r="P49" s="22" t="s">
        <v>222</v>
      </c>
      <c r="Q49" s="18" t="s">
        <v>7</v>
      </c>
      <c r="R49" s="19" t="s">
        <v>687</v>
      </c>
      <c r="S49" s="22" t="s">
        <v>222</v>
      </c>
      <c r="T49" s="18" t="s">
        <v>423</v>
      </c>
      <c r="U49" s="18" t="s">
        <v>971</v>
      </c>
      <c r="V49" s="22" t="s">
        <v>424</v>
      </c>
      <c r="W49" s="18" t="s">
        <v>425</v>
      </c>
      <c r="X49" s="19">
        <v>6515394161</v>
      </c>
      <c r="Y49" s="22" t="s">
        <v>426</v>
      </c>
      <c r="Z49" s="25" t="s">
        <v>890</v>
      </c>
      <c r="AA49" s="25" t="s">
        <v>1071</v>
      </c>
      <c r="AB49" s="35" t="s">
        <v>1070</v>
      </c>
      <c r="AC49" s="20" t="s">
        <v>171</v>
      </c>
      <c r="AD49" s="20" t="s">
        <v>171</v>
      </c>
      <c r="AE49" s="20" t="s">
        <v>171</v>
      </c>
      <c r="AF49" s="25" t="s">
        <v>890</v>
      </c>
      <c r="AG49" s="25" t="s">
        <v>1071</v>
      </c>
      <c r="AH49" s="35" t="s">
        <v>1070</v>
      </c>
      <c r="AI49" s="20" t="s">
        <v>171</v>
      </c>
      <c r="AJ49" s="20" t="s">
        <v>171</v>
      </c>
      <c r="AK49" s="20" t="s">
        <v>171</v>
      </c>
      <c r="AL49" s="25" t="s">
        <v>890</v>
      </c>
      <c r="AM49" s="25" t="s">
        <v>1071</v>
      </c>
      <c r="AN49" s="35" t="s">
        <v>1070</v>
      </c>
      <c r="AO49" s="20" t="s">
        <v>171</v>
      </c>
      <c r="AP49" s="20" t="s">
        <v>171</v>
      </c>
      <c r="AQ49" s="20" t="s">
        <v>171</v>
      </c>
      <c r="AR49" s="20" t="s">
        <v>547</v>
      </c>
      <c r="AS49" s="20" t="s">
        <v>548</v>
      </c>
      <c r="AT49" s="31" t="s">
        <v>549</v>
      </c>
      <c r="AU49" s="20" t="s">
        <v>171</v>
      </c>
      <c r="AV49" s="20" t="s">
        <v>171</v>
      </c>
      <c r="AW49" s="20" t="s">
        <v>171</v>
      </c>
      <c r="AX49" s="20" t="s">
        <v>171</v>
      </c>
      <c r="AY49" s="20" t="s">
        <v>171</v>
      </c>
      <c r="AZ49" s="20" t="s">
        <v>171</v>
      </c>
      <c r="BA49" s="20" t="s">
        <v>171</v>
      </c>
      <c r="BB49" s="20" t="s">
        <v>171</v>
      </c>
      <c r="BC49" s="20" t="s">
        <v>171</v>
      </c>
      <c r="BD49" s="34" t="s">
        <v>223</v>
      </c>
      <c r="BE49" s="34" t="s">
        <v>996</v>
      </c>
      <c r="BF49" s="35" t="s">
        <v>226</v>
      </c>
      <c r="BG49" s="20" t="s">
        <v>171</v>
      </c>
      <c r="BH49" s="20" t="s">
        <v>171</v>
      </c>
      <c r="BI49" s="20" t="s">
        <v>171</v>
      </c>
      <c r="BJ49" s="47" t="s">
        <v>890</v>
      </c>
      <c r="BK49" s="47" t="s">
        <v>891</v>
      </c>
      <c r="BL49" s="49" t="s">
        <v>1029</v>
      </c>
      <c r="BM49" s="47" t="s">
        <v>171</v>
      </c>
      <c r="BN49" s="47" t="s">
        <v>171</v>
      </c>
      <c r="BO49" s="47" t="s">
        <v>171</v>
      </c>
      <c r="BP49" s="47" t="s">
        <v>171</v>
      </c>
      <c r="BQ49" s="47" t="s">
        <v>171</v>
      </c>
      <c r="BR49" s="47" t="s">
        <v>171</v>
      </c>
      <c r="BS49" s="47" t="s">
        <v>171</v>
      </c>
      <c r="BT49" s="47" t="s">
        <v>171</v>
      </c>
      <c r="BU49" s="47" t="s">
        <v>171</v>
      </c>
      <c r="BV49" s="47" t="s">
        <v>171</v>
      </c>
      <c r="BW49" s="47" t="s">
        <v>171</v>
      </c>
      <c r="BX49" s="47" t="s">
        <v>171</v>
      </c>
      <c r="BY49" s="47" t="s">
        <v>171</v>
      </c>
      <c r="BZ49" s="47" t="s">
        <v>171</v>
      </c>
      <c r="CA49" s="47" t="s">
        <v>171</v>
      </c>
      <c r="CB49" s="25" t="s">
        <v>1312</v>
      </c>
      <c r="CC49" s="68" t="s">
        <v>1303</v>
      </c>
      <c r="CD49" s="61" t="s">
        <v>1284</v>
      </c>
      <c r="CE49" s="62"/>
      <c r="CF49" s="20" t="s">
        <v>171</v>
      </c>
      <c r="CG49" s="20" t="s">
        <v>171</v>
      </c>
      <c r="CH49" s="20" t="s">
        <v>171</v>
      </c>
      <c r="CI49" s="20" t="s">
        <v>171</v>
      </c>
      <c r="CJ49" s="20" t="s">
        <v>171</v>
      </c>
      <c r="CK49" s="20" t="s">
        <v>171</v>
      </c>
      <c r="CL49" s="20" t="s">
        <v>171</v>
      </c>
      <c r="CM49" s="20" t="s">
        <v>171</v>
      </c>
      <c r="CN49" s="20" t="s">
        <v>171</v>
      </c>
      <c r="CO49" s="20" t="s">
        <v>171</v>
      </c>
      <c r="CP49" s="20" t="s">
        <v>171</v>
      </c>
      <c r="CQ49" s="20" t="s">
        <v>171</v>
      </c>
      <c r="CR49" s="20" t="s">
        <v>171</v>
      </c>
      <c r="CS49" s="20" t="s">
        <v>171</v>
      </c>
      <c r="CT49" s="20" t="s">
        <v>171</v>
      </c>
      <c r="CU49" s="20" t="s">
        <v>171</v>
      </c>
      <c r="CV49" s="20" t="s">
        <v>171</v>
      </c>
      <c r="CW49" s="20" t="s">
        <v>171</v>
      </c>
      <c r="CX49" s="20" t="s">
        <v>171</v>
      </c>
      <c r="CY49" s="20" t="s">
        <v>171</v>
      </c>
    </row>
    <row r="50" spans="1:103" ht="15" x14ac:dyDescent="0.25">
      <c r="A50" s="17" t="s">
        <v>162</v>
      </c>
      <c r="B50" s="34" t="s">
        <v>598</v>
      </c>
      <c r="C50" s="34" t="s">
        <v>599</v>
      </c>
      <c r="D50" s="35" t="s">
        <v>600</v>
      </c>
      <c r="E50" s="34" t="s">
        <v>601</v>
      </c>
      <c r="F50" s="34" t="s">
        <v>602</v>
      </c>
      <c r="G50" s="35" t="s">
        <v>603</v>
      </c>
      <c r="H50" s="34" t="s">
        <v>604</v>
      </c>
      <c r="I50" s="34" t="s">
        <v>605</v>
      </c>
      <c r="J50" s="35" t="s">
        <v>606</v>
      </c>
      <c r="K50" s="34" t="s">
        <v>607</v>
      </c>
      <c r="L50" s="34" t="s">
        <v>608</v>
      </c>
      <c r="M50" s="35" t="s">
        <v>609</v>
      </c>
      <c r="N50" s="34" t="s">
        <v>664</v>
      </c>
      <c r="O50" s="38" t="s">
        <v>665</v>
      </c>
      <c r="P50" s="37" t="s">
        <v>666</v>
      </c>
      <c r="Q50" s="34" t="s">
        <v>636</v>
      </c>
      <c r="R50" s="38" t="s">
        <v>637</v>
      </c>
      <c r="S50" s="37" t="s">
        <v>638</v>
      </c>
      <c r="T50" s="18" t="s">
        <v>423</v>
      </c>
      <c r="U50" s="18" t="s">
        <v>972</v>
      </c>
      <c r="V50" s="22" t="s">
        <v>424</v>
      </c>
      <c r="W50" s="18" t="s">
        <v>425</v>
      </c>
      <c r="X50" s="19">
        <v>6515394162</v>
      </c>
      <c r="Y50" s="22" t="s">
        <v>426</v>
      </c>
      <c r="Z50" s="34" t="s">
        <v>610</v>
      </c>
      <c r="AA50" s="34" t="s">
        <v>611</v>
      </c>
      <c r="AB50" s="35" t="s">
        <v>612</v>
      </c>
      <c r="AC50" s="34" t="s">
        <v>171</v>
      </c>
      <c r="AD50" s="34" t="s">
        <v>171</v>
      </c>
      <c r="AE50" s="34" t="s">
        <v>171</v>
      </c>
      <c r="AF50" s="34" t="s">
        <v>610</v>
      </c>
      <c r="AG50" s="34" t="s">
        <v>611</v>
      </c>
      <c r="AH50" s="35" t="s">
        <v>612</v>
      </c>
      <c r="AI50" s="20" t="s">
        <v>171</v>
      </c>
      <c r="AJ50" s="20" t="s">
        <v>171</v>
      </c>
      <c r="AK50" s="20" t="s">
        <v>171</v>
      </c>
      <c r="AL50" s="34" t="s">
        <v>610</v>
      </c>
      <c r="AM50" s="34" t="s">
        <v>611</v>
      </c>
      <c r="AN50" s="35" t="s">
        <v>612</v>
      </c>
      <c r="AO50" s="20" t="s">
        <v>171</v>
      </c>
      <c r="AP50" s="20" t="s">
        <v>171</v>
      </c>
      <c r="AQ50" s="20" t="s">
        <v>171</v>
      </c>
      <c r="AR50" s="47" t="s">
        <v>561</v>
      </c>
      <c r="AS50" s="47" t="s">
        <v>562</v>
      </c>
      <c r="AT50" s="49" t="s">
        <v>563</v>
      </c>
      <c r="AU50" s="20" t="s">
        <v>171</v>
      </c>
      <c r="AV50" s="20" t="s">
        <v>171</v>
      </c>
      <c r="AW50" s="20" t="s">
        <v>171</v>
      </c>
      <c r="AX50" s="20" t="s">
        <v>171</v>
      </c>
      <c r="AY50" s="20" t="s">
        <v>171</v>
      </c>
      <c r="AZ50" s="20" t="s">
        <v>171</v>
      </c>
      <c r="BA50" s="20" t="s">
        <v>171</v>
      </c>
      <c r="BB50" s="20" t="s">
        <v>171</v>
      </c>
      <c r="BC50" s="20" t="s">
        <v>171</v>
      </c>
      <c r="BD50" s="34" t="s">
        <v>1106</v>
      </c>
      <c r="BE50" s="34" t="s">
        <v>1107</v>
      </c>
      <c r="BF50" s="35" t="s">
        <v>1108</v>
      </c>
      <c r="BG50" s="20" t="s">
        <v>171</v>
      </c>
      <c r="BH50" s="20" t="s">
        <v>171</v>
      </c>
      <c r="BI50" s="20" t="s">
        <v>171</v>
      </c>
      <c r="BJ50" s="50" t="s">
        <v>892</v>
      </c>
      <c r="BK50" s="56" t="s">
        <v>893</v>
      </c>
      <c r="BL50" s="54" t="s">
        <v>894</v>
      </c>
      <c r="BM50" s="50" t="s">
        <v>895</v>
      </c>
      <c r="BN50" s="50" t="s">
        <v>896</v>
      </c>
      <c r="BO50" s="54" t="s">
        <v>897</v>
      </c>
      <c r="BP50" s="47" t="s">
        <v>171</v>
      </c>
      <c r="BQ50" s="47" t="s">
        <v>171</v>
      </c>
      <c r="BR50" s="47" t="s">
        <v>171</v>
      </c>
      <c r="BS50" s="47" t="s">
        <v>171</v>
      </c>
      <c r="BT50" s="47" t="s">
        <v>171</v>
      </c>
      <c r="BU50" s="47" t="s">
        <v>171</v>
      </c>
      <c r="BV50" s="47" t="s">
        <v>171</v>
      </c>
      <c r="BW50" s="47" t="s">
        <v>171</v>
      </c>
      <c r="BX50" s="47" t="s">
        <v>171</v>
      </c>
      <c r="BY50" s="47" t="s">
        <v>171</v>
      </c>
      <c r="BZ50" s="47" t="s">
        <v>171</v>
      </c>
      <c r="CA50" s="47" t="s">
        <v>171</v>
      </c>
      <c r="CB50" s="25" t="s">
        <v>171</v>
      </c>
      <c r="CC50" s="67" t="s">
        <v>1334</v>
      </c>
      <c r="CD50" s="43" t="s">
        <v>1335</v>
      </c>
      <c r="CE50" s="62"/>
      <c r="CF50" s="20" t="s">
        <v>171</v>
      </c>
      <c r="CG50" s="20" t="s">
        <v>171</v>
      </c>
      <c r="CH50" s="20" t="s">
        <v>171</v>
      </c>
      <c r="CI50" s="20" t="s">
        <v>171</v>
      </c>
      <c r="CJ50" s="20" t="s">
        <v>171</v>
      </c>
      <c r="CK50" s="20" t="s">
        <v>171</v>
      </c>
      <c r="CL50" s="20" t="s">
        <v>171</v>
      </c>
      <c r="CM50" s="20" t="s">
        <v>171</v>
      </c>
      <c r="CN50" s="20" t="s">
        <v>171</v>
      </c>
      <c r="CO50" s="20" t="s">
        <v>171</v>
      </c>
      <c r="CP50" s="20" t="s">
        <v>171</v>
      </c>
      <c r="CQ50" s="20" t="s">
        <v>171</v>
      </c>
      <c r="CR50" s="20" t="s">
        <v>171</v>
      </c>
      <c r="CS50" s="20" t="s">
        <v>171</v>
      </c>
      <c r="CT50" s="20" t="s">
        <v>171</v>
      </c>
      <c r="CU50" s="20" t="s">
        <v>171</v>
      </c>
      <c r="CV50" s="20" t="s">
        <v>171</v>
      </c>
      <c r="CW50" s="20" t="s">
        <v>171</v>
      </c>
      <c r="CX50" s="20" t="s">
        <v>171</v>
      </c>
      <c r="CY50" s="20" t="s">
        <v>171</v>
      </c>
    </row>
    <row r="51" spans="1:103" ht="15" x14ac:dyDescent="0.25">
      <c r="A51" s="17" t="s">
        <v>163</v>
      </c>
      <c r="B51" s="47" t="s">
        <v>385</v>
      </c>
      <c r="C51" s="20" t="s">
        <v>908</v>
      </c>
      <c r="D51" s="35" t="s">
        <v>386</v>
      </c>
      <c r="E51" s="47" t="s">
        <v>171</v>
      </c>
      <c r="F51" s="47" t="s">
        <v>171</v>
      </c>
      <c r="G51" s="47" t="s">
        <v>171</v>
      </c>
      <c r="H51" s="47" t="s">
        <v>171</v>
      </c>
      <c r="I51" s="47" t="s">
        <v>171</v>
      </c>
      <c r="J51" s="47" t="s">
        <v>171</v>
      </c>
      <c r="K51" s="47" t="s">
        <v>171</v>
      </c>
      <c r="L51" s="47" t="s">
        <v>171</v>
      </c>
      <c r="M51" s="47" t="s">
        <v>171</v>
      </c>
      <c r="N51" s="34" t="s">
        <v>387</v>
      </c>
      <c r="O51" s="34" t="s">
        <v>683</v>
      </c>
      <c r="P51" s="37" t="s">
        <v>388</v>
      </c>
      <c r="Q51" s="34" t="s">
        <v>655</v>
      </c>
      <c r="R51" s="34" t="s">
        <v>656</v>
      </c>
      <c r="S51" s="37" t="s">
        <v>657</v>
      </c>
      <c r="T51" s="18" t="s">
        <v>423</v>
      </c>
      <c r="U51" s="18" t="s">
        <v>973</v>
      </c>
      <c r="V51" s="22" t="s">
        <v>424</v>
      </c>
      <c r="W51" s="18" t="s">
        <v>425</v>
      </c>
      <c r="X51" s="19">
        <v>6515394163</v>
      </c>
      <c r="Y51" s="22" t="s">
        <v>426</v>
      </c>
      <c r="Z51" s="20" t="s">
        <v>413</v>
      </c>
      <c r="AA51" s="20" t="s">
        <v>986</v>
      </c>
      <c r="AB51" s="35" t="s">
        <v>414</v>
      </c>
      <c r="AC51" s="20" t="s">
        <v>171</v>
      </c>
      <c r="AD51" s="20" t="s">
        <v>171</v>
      </c>
      <c r="AE51" s="20" t="s">
        <v>171</v>
      </c>
      <c r="AF51" s="20" t="s">
        <v>415</v>
      </c>
      <c r="AG51" s="20" t="s">
        <v>991</v>
      </c>
      <c r="AH51" s="35" t="s">
        <v>416</v>
      </c>
      <c r="AI51" s="20" t="s">
        <v>171</v>
      </c>
      <c r="AJ51" s="20" t="s">
        <v>171</v>
      </c>
      <c r="AK51" s="20" t="s">
        <v>171</v>
      </c>
      <c r="AL51" s="20" t="s">
        <v>391</v>
      </c>
      <c r="AM51" s="20" t="s">
        <v>993</v>
      </c>
      <c r="AN51" s="35" t="s">
        <v>392</v>
      </c>
      <c r="AO51" s="20" t="s">
        <v>171</v>
      </c>
      <c r="AP51" s="20" t="s">
        <v>171</v>
      </c>
      <c r="AQ51" s="20" t="s">
        <v>171</v>
      </c>
      <c r="AR51" s="20" t="s">
        <v>550</v>
      </c>
      <c r="AS51" s="20" t="s">
        <v>551</v>
      </c>
      <c r="AT51" s="31" t="s">
        <v>552</v>
      </c>
      <c r="AU51" s="20" t="s">
        <v>553</v>
      </c>
      <c r="AV51" s="20" t="s">
        <v>551</v>
      </c>
      <c r="AW51" s="31" t="s">
        <v>554</v>
      </c>
      <c r="AX51" s="20" t="s">
        <v>555</v>
      </c>
      <c r="AY51" s="20" t="s">
        <v>556</v>
      </c>
      <c r="AZ51" s="31" t="s">
        <v>557</v>
      </c>
      <c r="BA51" s="20" t="s">
        <v>171</v>
      </c>
      <c r="BB51" s="20" t="s">
        <v>171</v>
      </c>
      <c r="BC51" s="20" t="s">
        <v>171</v>
      </c>
      <c r="BD51" s="20" t="s">
        <v>375</v>
      </c>
      <c r="BE51" s="20" t="s">
        <v>1002</v>
      </c>
      <c r="BF51" s="35" t="s">
        <v>376</v>
      </c>
      <c r="BG51" s="20" t="s">
        <v>171</v>
      </c>
      <c r="BH51" s="20" t="s">
        <v>171</v>
      </c>
      <c r="BI51" s="20" t="s">
        <v>171</v>
      </c>
      <c r="BJ51" s="47" t="s">
        <v>385</v>
      </c>
      <c r="BK51" s="47" t="s">
        <v>908</v>
      </c>
      <c r="BL51" s="49" t="s">
        <v>386</v>
      </c>
      <c r="BM51" s="50" t="s">
        <v>898</v>
      </c>
      <c r="BN51" s="50" t="s">
        <v>899</v>
      </c>
      <c r="BO51" s="52" t="s">
        <v>900</v>
      </c>
      <c r="BP51" s="47" t="s">
        <v>171</v>
      </c>
      <c r="BQ51" s="47" t="s">
        <v>171</v>
      </c>
      <c r="BR51" s="47" t="s">
        <v>171</v>
      </c>
      <c r="BS51" s="47" t="s">
        <v>171</v>
      </c>
      <c r="BT51" s="47" t="s">
        <v>171</v>
      </c>
      <c r="BU51" s="47" t="s">
        <v>171</v>
      </c>
      <c r="BV51" s="47" t="s">
        <v>171</v>
      </c>
      <c r="BW51" s="47" t="s">
        <v>171</v>
      </c>
      <c r="BX51" s="47" t="s">
        <v>171</v>
      </c>
      <c r="BY51" s="47" t="s">
        <v>171</v>
      </c>
      <c r="BZ51" s="47" t="s">
        <v>171</v>
      </c>
      <c r="CA51" s="47" t="s">
        <v>171</v>
      </c>
      <c r="CB51" s="25" t="s">
        <v>171</v>
      </c>
      <c r="CC51" s="66" t="s">
        <v>1324</v>
      </c>
      <c r="CD51" s="6" t="s">
        <v>1325</v>
      </c>
      <c r="CE51" s="62"/>
      <c r="CF51" s="20" t="s">
        <v>171</v>
      </c>
      <c r="CG51" s="20" t="s">
        <v>171</v>
      </c>
      <c r="CH51" s="20" t="s">
        <v>171</v>
      </c>
      <c r="CI51" s="20" t="s">
        <v>171</v>
      </c>
      <c r="CJ51" s="20" t="s">
        <v>171</v>
      </c>
      <c r="CK51" s="20" t="s">
        <v>171</v>
      </c>
      <c r="CL51" s="20" t="s">
        <v>171</v>
      </c>
      <c r="CM51" s="20" t="s">
        <v>171</v>
      </c>
      <c r="CN51" s="20" t="s">
        <v>171</v>
      </c>
      <c r="CO51" s="20" t="s">
        <v>171</v>
      </c>
      <c r="CP51" s="20" t="s">
        <v>171</v>
      </c>
      <c r="CQ51" s="20" t="s">
        <v>171</v>
      </c>
      <c r="CR51" s="20" t="s">
        <v>171</v>
      </c>
      <c r="CS51" s="20" t="s">
        <v>171</v>
      </c>
      <c r="CT51" s="20" t="s">
        <v>171</v>
      </c>
      <c r="CU51" s="20" t="s">
        <v>171</v>
      </c>
      <c r="CV51" s="20" t="s">
        <v>171</v>
      </c>
      <c r="CW51" s="20" t="s">
        <v>171</v>
      </c>
      <c r="CX51" s="20" t="s">
        <v>171</v>
      </c>
      <c r="CY51" s="20" t="s">
        <v>171</v>
      </c>
    </row>
    <row r="52" spans="1:103" ht="15" x14ac:dyDescent="0.25">
      <c r="A52" s="17" t="s">
        <v>164</v>
      </c>
      <c r="B52" s="47" t="s">
        <v>1168</v>
      </c>
      <c r="C52" s="47" t="s">
        <v>902</v>
      </c>
      <c r="D52" s="49" t="s">
        <v>1169</v>
      </c>
      <c r="E52" s="20" t="s">
        <v>171</v>
      </c>
      <c r="F52" s="20" t="s">
        <v>171</v>
      </c>
      <c r="G52" s="20" t="s">
        <v>171</v>
      </c>
      <c r="H52" s="20" t="s">
        <v>171</v>
      </c>
      <c r="I52" s="20" t="s">
        <v>171</v>
      </c>
      <c r="J52" s="20" t="s">
        <v>171</v>
      </c>
      <c r="K52" s="20" t="s">
        <v>171</v>
      </c>
      <c r="L52" s="20" t="s">
        <v>171</v>
      </c>
      <c r="M52" s="20" t="s">
        <v>171</v>
      </c>
      <c r="N52" s="34" t="s">
        <v>633</v>
      </c>
      <c r="O52" s="36" t="s">
        <v>634</v>
      </c>
      <c r="P52" s="37" t="s">
        <v>635</v>
      </c>
      <c r="Q52" s="34" t="s">
        <v>636</v>
      </c>
      <c r="R52" s="38" t="s">
        <v>637</v>
      </c>
      <c r="S52" s="37" t="s">
        <v>638</v>
      </c>
      <c r="T52" s="18" t="s">
        <v>423</v>
      </c>
      <c r="U52" s="18" t="s">
        <v>974</v>
      </c>
      <c r="V52" s="22" t="s">
        <v>424</v>
      </c>
      <c r="W52" s="18" t="s">
        <v>425</v>
      </c>
      <c r="X52" s="19">
        <v>6515394164</v>
      </c>
      <c r="Y52" s="22" t="s">
        <v>426</v>
      </c>
      <c r="Z52" s="47" t="s">
        <v>1170</v>
      </c>
      <c r="AA52" s="47" t="s">
        <v>1171</v>
      </c>
      <c r="AB52" s="49" t="s">
        <v>1172</v>
      </c>
      <c r="AC52" s="47" t="s">
        <v>171</v>
      </c>
      <c r="AD52" s="47" t="s">
        <v>171</v>
      </c>
      <c r="AE52" s="47" t="s">
        <v>171</v>
      </c>
      <c r="AF52" s="47" t="s">
        <v>1170</v>
      </c>
      <c r="AG52" s="47" t="s">
        <v>1171</v>
      </c>
      <c r="AH52" s="49" t="s">
        <v>1172</v>
      </c>
      <c r="AI52" s="20" t="s">
        <v>171</v>
      </c>
      <c r="AJ52" s="20" t="s">
        <v>171</v>
      </c>
      <c r="AK52" s="20" t="s">
        <v>171</v>
      </c>
      <c r="AL52" s="47" t="s">
        <v>1170</v>
      </c>
      <c r="AM52" s="47" t="s">
        <v>1171</v>
      </c>
      <c r="AN52" s="49" t="s">
        <v>1172</v>
      </c>
      <c r="AO52" s="20" t="s">
        <v>171</v>
      </c>
      <c r="AP52" s="20" t="s">
        <v>171</v>
      </c>
      <c r="AQ52" s="20" t="s">
        <v>171</v>
      </c>
      <c r="AR52" s="20" t="s">
        <v>558</v>
      </c>
      <c r="AS52" s="20" t="s">
        <v>559</v>
      </c>
      <c r="AT52" s="31" t="s">
        <v>560</v>
      </c>
      <c r="AU52" s="20" t="s">
        <v>171</v>
      </c>
      <c r="AV52" s="20" t="s">
        <v>171</v>
      </c>
      <c r="AW52" s="20" t="s">
        <v>171</v>
      </c>
      <c r="AX52" s="20" t="s">
        <v>171</v>
      </c>
      <c r="AY52" s="20" t="s">
        <v>171</v>
      </c>
      <c r="AZ52" s="20" t="s">
        <v>171</v>
      </c>
      <c r="BA52" s="20" t="s">
        <v>171</v>
      </c>
      <c r="BB52" s="20" t="s">
        <v>171</v>
      </c>
      <c r="BC52" s="20" t="s">
        <v>171</v>
      </c>
      <c r="BD52" s="25" t="s">
        <v>573</v>
      </c>
      <c r="BE52" s="25" t="s">
        <v>717</v>
      </c>
      <c r="BF52" s="35" t="s">
        <v>575</v>
      </c>
      <c r="BG52" s="20" t="s">
        <v>171</v>
      </c>
      <c r="BH52" s="20" t="s">
        <v>171</v>
      </c>
      <c r="BI52" s="20" t="s">
        <v>171</v>
      </c>
      <c r="BJ52" s="55" t="s">
        <v>901</v>
      </c>
      <c r="BK52" s="55" t="s">
        <v>902</v>
      </c>
      <c r="BL52" s="52" t="s">
        <v>903</v>
      </c>
      <c r="BM52" s="47" t="s">
        <v>1030</v>
      </c>
      <c r="BN52" s="47" t="s">
        <v>902</v>
      </c>
      <c r="BO52" s="49" t="s">
        <v>1031</v>
      </c>
      <c r="BP52" s="47" t="s">
        <v>171</v>
      </c>
      <c r="BQ52" s="47" t="s">
        <v>171</v>
      </c>
      <c r="BR52" s="47" t="s">
        <v>171</v>
      </c>
      <c r="BS52" s="47" t="s">
        <v>171</v>
      </c>
      <c r="BT52" s="47" t="s">
        <v>171</v>
      </c>
      <c r="BU52" s="47" t="s">
        <v>171</v>
      </c>
      <c r="BV52" s="47" t="s">
        <v>171</v>
      </c>
      <c r="BW52" s="47" t="s">
        <v>171</v>
      </c>
      <c r="BX52" s="47" t="s">
        <v>171</v>
      </c>
      <c r="BY52" s="47" t="s">
        <v>171</v>
      </c>
      <c r="BZ52" s="47" t="s">
        <v>171</v>
      </c>
      <c r="CA52" s="47" t="s">
        <v>171</v>
      </c>
      <c r="CB52" s="25" t="s">
        <v>1326</v>
      </c>
      <c r="CC52" s="67" t="s">
        <v>1327</v>
      </c>
      <c r="CD52" s="43" t="s">
        <v>1328</v>
      </c>
      <c r="CE52" s="62"/>
      <c r="CF52" s="20" t="s">
        <v>171</v>
      </c>
      <c r="CG52" s="20" t="s">
        <v>171</v>
      </c>
      <c r="CH52" s="20" t="s">
        <v>171</v>
      </c>
      <c r="CI52" s="20" t="s">
        <v>171</v>
      </c>
      <c r="CJ52" s="20" t="s">
        <v>171</v>
      </c>
      <c r="CK52" s="20" t="s">
        <v>171</v>
      </c>
      <c r="CL52" s="20" t="s">
        <v>171</v>
      </c>
      <c r="CM52" s="20" t="s">
        <v>171</v>
      </c>
      <c r="CN52" s="20" t="s">
        <v>171</v>
      </c>
      <c r="CO52" s="20" t="s">
        <v>171</v>
      </c>
      <c r="CP52" s="20" t="s">
        <v>171</v>
      </c>
      <c r="CQ52" s="20" t="s">
        <v>171</v>
      </c>
      <c r="CR52" s="20" t="s">
        <v>171</v>
      </c>
      <c r="CS52" s="20" t="s">
        <v>171</v>
      </c>
      <c r="CT52" s="20" t="s">
        <v>171</v>
      </c>
      <c r="CU52" s="20" t="s">
        <v>171</v>
      </c>
      <c r="CV52" s="20" t="s">
        <v>171</v>
      </c>
      <c r="CW52" s="20" t="s">
        <v>171</v>
      </c>
      <c r="CX52" s="20" t="s">
        <v>171</v>
      </c>
      <c r="CY52" s="20" t="s">
        <v>171</v>
      </c>
    </row>
    <row r="53" spans="1:103" ht="15" x14ac:dyDescent="0.25">
      <c r="A53" s="17" t="s">
        <v>165</v>
      </c>
      <c r="B53" s="25" t="s">
        <v>1087</v>
      </c>
      <c r="C53" s="25" t="s">
        <v>1088</v>
      </c>
      <c r="D53" s="35" t="s">
        <v>1089</v>
      </c>
      <c r="E53" s="25" t="s">
        <v>1056</v>
      </c>
      <c r="F53" s="25" t="s">
        <v>1057</v>
      </c>
      <c r="G53" s="35" t="s">
        <v>1058</v>
      </c>
      <c r="H53" s="25" t="s">
        <v>1059</v>
      </c>
      <c r="I53" s="25" t="s">
        <v>1060</v>
      </c>
      <c r="J53" s="35" t="s">
        <v>1061</v>
      </c>
      <c r="K53" s="25" t="s">
        <v>878</v>
      </c>
      <c r="L53" s="25" t="s">
        <v>879</v>
      </c>
      <c r="M53" s="35" t="s">
        <v>880</v>
      </c>
      <c r="N53" s="34" t="s">
        <v>674</v>
      </c>
      <c r="O53" s="34" t="s">
        <v>675</v>
      </c>
      <c r="P53" s="37" t="s">
        <v>676</v>
      </c>
      <c r="Q53" s="18" t="s">
        <v>423</v>
      </c>
      <c r="R53" s="18" t="s">
        <v>645</v>
      </c>
      <c r="S53" s="22" t="s">
        <v>424</v>
      </c>
      <c r="T53" s="18" t="s">
        <v>423</v>
      </c>
      <c r="U53" s="18" t="s">
        <v>975</v>
      </c>
      <c r="V53" s="22" t="s">
        <v>424</v>
      </c>
      <c r="W53" s="18" t="s">
        <v>425</v>
      </c>
      <c r="X53" s="19">
        <v>6515394165</v>
      </c>
      <c r="Y53" s="22" t="s">
        <v>426</v>
      </c>
      <c r="Z53" s="25" t="s">
        <v>1036</v>
      </c>
      <c r="AA53" s="25" t="s">
        <v>1037</v>
      </c>
      <c r="AB53" s="35" t="s">
        <v>1038</v>
      </c>
      <c r="AC53" s="25" t="s">
        <v>171</v>
      </c>
      <c r="AD53" s="25" t="s">
        <v>171</v>
      </c>
      <c r="AE53" s="25" t="s">
        <v>171</v>
      </c>
      <c r="AF53" s="25" t="s">
        <v>1039</v>
      </c>
      <c r="AG53" s="25" t="s">
        <v>1075</v>
      </c>
      <c r="AH53" s="35" t="s">
        <v>1040</v>
      </c>
      <c r="AI53" s="25" t="s">
        <v>1041</v>
      </c>
      <c r="AJ53" s="25">
        <v>6512758657</v>
      </c>
      <c r="AK53" s="35" t="s">
        <v>1042</v>
      </c>
      <c r="AL53" s="25" t="s">
        <v>1043</v>
      </c>
      <c r="AM53" s="25" t="s">
        <v>1044</v>
      </c>
      <c r="AN53" s="35" t="s">
        <v>1045</v>
      </c>
      <c r="AO53" s="20" t="s">
        <v>171</v>
      </c>
      <c r="AP53" s="20" t="s">
        <v>171</v>
      </c>
      <c r="AQ53" s="20" t="s">
        <v>171</v>
      </c>
      <c r="AR53" s="20" t="s">
        <v>561</v>
      </c>
      <c r="AS53" s="20" t="s">
        <v>562</v>
      </c>
      <c r="AT53" s="31" t="s">
        <v>563</v>
      </c>
      <c r="AU53" s="20" t="s">
        <v>171</v>
      </c>
      <c r="AV53" s="20" t="s">
        <v>171</v>
      </c>
      <c r="AW53" s="20" t="s">
        <v>171</v>
      </c>
      <c r="AX53" s="20" t="s">
        <v>171</v>
      </c>
      <c r="AY53" s="20" t="s">
        <v>171</v>
      </c>
      <c r="AZ53" s="20" t="s">
        <v>171</v>
      </c>
      <c r="BA53" s="20" t="s">
        <v>171</v>
      </c>
      <c r="BB53" s="20" t="s">
        <v>171</v>
      </c>
      <c r="BC53" s="20" t="s">
        <v>171</v>
      </c>
      <c r="BD53" s="25" t="s">
        <v>1046</v>
      </c>
      <c r="BE53" s="25" t="s">
        <v>1047</v>
      </c>
      <c r="BF53" s="25" t="s">
        <v>1048</v>
      </c>
      <c r="BG53" s="20" t="s">
        <v>171</v>
      </c>
      <c r="BH53" s="20" t="s">
        <v>171</v>
      </c>
      <c r="BI53" s="20" t="s">
        <v>171</v>
      </c>
      <c r="BJ53" s="50" t="s">
        <v>803</v>
      </c>
      <c r="BK53" s="50" t="s">
        <v>804</v>
      </c>
      <c r="BL53" s="52" t="s">
        <v>805</v>
      </c>
      <c r="BM53" s="47" t="s">
        <v>171</v>
      </c>
      <c r="BN53" s="47" t="s">
        <v>171</v>
      </c>
      <c r="BO53" s="47" t="s">
        <v>171</v>
      </c>
      <c r="BP53" s="47" t="s">
        <v>171</v>
      </c>
      <c r="BQ53" s="47" t="s">
        <v>171</v>
      </c>
      <c r="BR53" s="47" t="s">
        <v>171</v>
      </c>
      <c r="BS53" s="47" t="s">
        <v>171</v>
      </c>
      <c r="BT53" s="47" t="s">
        <v>171</v>
      </c>
      <c r="BU53" s="47" t="s">
        <v>171</v>
      </c>
      <c r="BV53" s="47" t="s">
        <v>171</v>
      </c>
      <c r="BW53" s="47" t="s">
        <v>171</v>
      </c>
      <c r="BX53" s="47" t="s">
        <v>171</v>
      </c>
      <c r="BY53" s="47" t="s">
        <v>171</v>
      </c>
      <c r="BZ53" s="47" t="s">
        <v>171</v>
      </c>
      <c r="CA53" s="47" t="s">
        <v>171</v>
      </c>
      <c r="CB53" s="25" t="s">
        <v>171</v>
      </c>
      <c r="CC53" s="67" t="s">
        <v>1339</v>
      </c>
      <c r="CD53" s="43" t="s">
        <v>1340</v>
      </c>
      <c r="CE53" s="62"/>
      <c r="CF53" s="20" t="s">
        <v>171</v>
      </c>
      <c r="CG53" s="20" t="s">
        <v>171</v>
      </c>
      <c r="CH53" s="20" t="s">
        <v>171</v>
      </c>
      <c r="CI53" s="20" t="s">
        <v>171</v>
      </c>
      <c r="CJ53" s="20" t="s">
        <v>171</v>
      </c>
      <c r="CK53" s="20" t="s">
        <v>171</v>
      </c>
      <c r="CL53" s="20" t="s">
        <v>171</v>
      </c>
      <c r="CM53" s="20" t="s">
        <v>171</v>
      </c>
      <c r="CN53" s="20" t="s">
        <v>171</v>
      </c>
      <c r="CO53" s="20" t="s">
        <v>171</v>
      </c>
      <c r="CP53" s="20" t="s">
        <v>171</v>
      </c>
      <c r="CQ53" s="20" t="s">
        <v>171</v>
      </c>
      <c r="CR53" s="20" t="s">
        <v>171</v>
      </c>
      <c r="CS53" s="20" t="s">
        <v>171</v>
      </c>
      <c r="CT53" s="20" t="s">
        <v>171</v>
      </c>
      <c r="CU53" s="20" t="s">
        <v>171</v>
      </c>
      <c r="CV53" s="20" t="s">
        <v>171</v>
      </c>
      <c r="CW53" s="20" t="s">
        <v>171</v>
      </c>
      <c r="CX53" s="20" t="s">
        <v>171</v>
      </c>
      <c r="CY53" s="20" t="s">
        <v>171</v>
      </c>
    </row>
    <row r="54" spans="1:103" ht="15" x14ac:dyDescent="0.25">
      <c r="A54" s="17" t="s">
        <v>166</v>
      </c>
      <c r="B54" s="20" t="s">
        <v>570</v>
      </c>
      <c r="C54" s="20" t="s">
        <v>572</v>
      </c>
      <c r="D54" s="31" t="s">
        <v>571</v>
      </c>
      <c r="E54" s="20" t="s">
        <v>171</v>
      </c>
      <c r="F54" s="20" t="s">
        <v>171</v>
      </c>
      <c r="G54" s="20" t="s">
        <v>171</v>
      </c>
      <c r="H54" s="20" t="s">
        <v>171</v>
      </c>
      <c r="I54" s="20" t="s">
        <v>171</v>
      </c>
      <c r="J54" s="20" t="s">
        <v>171</v>
      </c>
      <c r="K54" s="20" t="s">
        <v>171</v>
      </c>
      <c r="L54" s="20" t="s">
        <v>171</v>
      </c>
      <c r="M54" s="20" t="s">
        <v>171</v>
      </c>
      <c r="N54" s="34" t="s">
        <v>684</v>
      </c>
      <c r="O54" s="36" t="s">
        <v>685</v>
      </c>
      <c r="P54" s="37" t="s">
        <v>686</v>
      </c>
      <c r="Q54" s="34" t="s">
        <v>684</v>
      </c>
      <c r="R54" s="36" t="s">
        <v>685</v>
      </c>
      <c r="S54" s="37" t="s">
        <v>686</v>
      </c>
      <c r="T54" s="18" t="s">
        <v>423</v>
      </c>
      <c r="U54" s="18" t="s">
        <v>976</v>
      </c>
      <c r="V54" s="22" t="s">
        <v>424</v>
      </c>
      <c r="W54" s="18" t="s">
        <v>425</v>
      </c>
      <c r="X54" s="19">
        <v>6515394166</v>
      </c>
      <c r="Y54" s="22" t="s">
        <v>426</v>
      </c>
      <c r="Z54" s="25" t="s">
        <v>1207</v>
      </c>
      <c r="AA54" s="25" t="s">
        <v>1214</v>
      </c>
      <c r="AB54" s="49" t="s">
        <v>1208</v>
      </c>
      <c r="AC54" s="25" t="s">
        <v>1220</v>
      </c>
      <c r="AD54" s="17" t="s">
        <v>1221</v>
      </c>
      <c r="AE54" s="49" t="s">
        <v>1222</v>
      </c>
      <c r="AF54" s="25" t="s">
        <v>1212</v>
      </c>
      <c r="AG54" s="25" t="s">
        <v>1215</v>
      </c>
      <c r="AH54" s="49" t="s">
        <v>1213</v>
      </c>
      <c r="AI54" s="20" t="s">
        <v>171</v>
      </c>
      <c r="AJ54" s="20" t="s">
        <v>171</v>
      </c>
      <c r="AK54" s="20" t="s">
        <v>171</v>
      </c>
      <c r="AL54" s="25" t="s">
        <v>1207</v>
      </c>
      <c r="AM54" s="25" t="s">
        <v>1214</v>
      </c>
      <c r="AN54" s="49" t="s">
        <v>1208</v>
      </c>
      <c r="AO54" s="25" t="s">
        <v>1220</v>
      </c>
      <c r="AP54" s="17" t="s">
        <v>1221</v>
      </c>
      <c r="AQ54" s="49" t="s">
        <v>1222</v>
      </c>
      <c r="AR54" s="20" t="s">
        <v>564</v>
      </c>
      <c r="AS54" s="20" t="s">
        <v>565</v>
      </c>
      <c r="AT54" s="31" t="s">
        <v>566</v>
      </c>
      <c r="AU54" s="20" t="s">
        <v>171</v>
      </c>
      <c r="AV54" s="20" t="s">
        <v>171</v>
      </c>
      <c r="AW54" s="20" t="s">
        <v>171</v>
      </c>
      <c r="AX54" s="20" t="s">
        <v>171</v>
      </c>
      <c r="AY54" s="20" t="s">
        <v>171</v>
      </c>
      <c r="AZ54" s="20" t="s">
        <v>171</v>
      </c>
      <c r="BA54" s="20" t="s">
        <v>171</v>
      </c>
      <c r="BB54" s="20" t="s">
        <v>171</v>
      </c>
      <c r="BC54" s="20" t="s">
        <v>171</v>
      </c>
      <c r="BD54" s="20" t="s">
        <v>573</v>
      </c>
      <c r="BE54" s="34" t="s">
        <v>717</v>
      </c>
      <c r="BF54" s="6" t="s">
        <v>575</v>
      </c>
      <c r="BG54" s="20" t="s">
        <v>171</v>
      </c>
      <c r="BH54" s="20" t="s">
        <v>171</v>
      </c>
      <c r="BI54" s="20" t="s">
        <v>171</v>
      </c>
      <c r="BJ54" s="50" t="s">
        <v>576</v>
      </c>
      <c r="BK54" s="55" t="s">
        <v>572</v>
      </c>
      <c r="BL54" s="51" t="s">
        <v>577</v>
      </c>
      <c r="BM54" s="47" t="s">
        <v>171</v>
      </c>
      <c r="BN54" s="47" t="s">
        <v>171</v>
      </c>
      <c r="BO54" s="47" t="s">
        <v>171</v>
      </c>
      <c r="BP54" s="47" t="s">
        <v>171</v>
      </c>
      <c r="BQ54" s="47" t="s">
        <v>171</v>
      </c>
      <c r="BR54" s="47" t="s">
        <v>171</v>
      </c>
      <c r="BS54" s="47" t="s">
        <v>171</v>
      </c>
      <c r="BT54" s="47" t="s">
        <v>171</v>
      </c>
      <c r="BU54" s="47" t="s">
        <v>171</v>
      </c>
      <c r="BV54" s="47" t="s">
        <v>171</v>
      </c>
      <c r="BW54" s="47" t="s">
        <v>171</v>
      </c>
      <c r="BX54" s="47" t="s">
        <v>171</v>
      </c>
      <c r="BY54" s="47" t="s">
        <v>171</v>
      </c>
      <c r="BZ54" s="47" t="s">
        <v>171</v>
      </c>
      <c r="CA54" s="47" t="s">
        <v>171</v>
      </c>
      <c r="CB54" s="25" t="s">
        <v>1318</v>
      </c>
      <c r="CC54" s="67" t="s">
        <v>1304</v>
      </c>
      <c r="CD54" s="43" t="s">
        <v>1319</v>
      </c>
      <c r="CE54" s="62"/>
      <c r="CF54" s="20" t="s">
        <v>171</v>
      </c>
      <c r="CG54" s="20" t="s">
        <v>171</v>
      </c>
      <c r="CH54" s="20" t="s">
        <v>171</v>
      </c>
      <c r="CI54" s="20" t="s">
        <v>171</v>
      </c>
      <c r="CJ54" s="20" t="s">
        <v>171</v>
      </c>
      <c r="CK54" s="20" t="s">
        <v>171</v>
      </c>
      <c r="CL54" s="20" t="s">
        <v>171</v>
      </c>
      <c r="CM54" s="20" t="s">
        <v>171</v>
      </c>
      <c r="CN54" s="20" t="s">
        <v>171</v>
      </c>
      <c r="CO54" s="20" t="s">
        <v>171</v>
      </c>
      <c r="CP54" s="20" t="s">
        <v>171</v>
      </c>
      <c r="CQ54" s="20" t="s">
        <v>171</v>
      </c>
      <c r="CR54" s="20" t="s">
        <v>171</v>
      </c>
      <c r="CS54" s="20" t="s">
        <v>171</v>
      </c>
      <c r="CT54" s="20" t="s">
        <v>171</v>
      </c>
      <c r="CU54" s="20" t="s">
        <v>171</v>
      </c>
      <c r="CV54" s="20" t="s">
        <v>171</v>
      </c>
      <c r="CW54" s="20" t="s">
        <v>171</v>
      </c>
      <c r="CX54" s="20" t="s">
        <v>171</v>
      </c>
      <c r="CY54" s="20" t="s">
        <v>171</v>
      </c>
    </row>
    <row r="55" spans="1:103" x14ac:dyDescent="0.2">
      <c r="B55" s="20" t="s">
        <v>171</v>
      </c>
      <c r="C55" s="20" t="s">
        <v>171</v>
      </c>
      <c r="D55" s="20" t="s">
        <v>171</v>
      </c>
      <c r="E55" s="20" t="s">
        <v>171</v>
      </c>
      <c r="F55" s="20" t="s">
        <v>171</v>
      </c>
      <c r="G55" s="20" t="s">
        <v>171</v>
      </c>
      <c r="H55" s="20" t="s">
        <v>171</v>
      </c>
      <c r="I55" s="20" t="s">
        <v>171</v>
      </c>
      <c r="J55" s="20" t="s">
        <v>171</v>
      </c>
      <c r="K55" s="20" t="s">
        <v>171</v>
      </c>
      <c r="L55" s="20" t="s">
        <v>171</v>
      </c>
      <c r="M55" s="20" t="s">
        <v>171</v>
      </c>
      <c r="N55" s="20" t="s">
        <v>171</v>
      </c>
      <c r="O55" s="20" t="s">
        <v>171</v>
      </c>
      <c r="P55" s="20" t="s">
        <v>171</v>
      </c>
      <c r="Q55" s="20"/>
      <c r="R55" s="20"/>
      <c r="S55" s="20"/>
      <c r="T55" s="20"/>
      <c r="U55" s="20"/>
      <c r="V55" s="20"/>
      <c r="W55" s="20" t="s">
        <v>171</v>
      </c>
      <c r="X55" s="20" t="s">
        <v>171</v>
      </c>
      <c r="Y55" s="20" t="s">
        <v>171</v>
      </c>
      <c r="Z55" s="20" t="s">
        <v>171</v>
      </c>
      <c r="AA55" s="20" t="s">
        <v>171</v>
      </c>
      <c r="AB55" s="20" t="s">
        <v>171</v>
      </c>
      <c r="AC55" s="20" t="s">
        <v>171</v>
      </c>
      <c r="AD55" s="20" t="s">
        <v>171</v>
      </c>
      <c r="AE55" s="20" t="s">
        <v>171</v>
      </c>
      <c r="AF55" s="20" t="s">
        <v>171</v>
      </c>
      <c r="AG55" s="20" t="s">
        <v>171</v>
      </c>
      <c r="AH55" s="20" t="s">
        <v>171</v>
      </c>
      <c r="AI55" s="20" t="s">
        <v>171</v>
      </c>
      <c r="AJ55" s="20" t="s">
        <v>171</v>
      </c>
      <c r="AK55" s="20" t="s">
        <v>171</v>
      </c>
      <c r="AL55" s="20" t="s">
        <v>171</v>
      </c>
      <c r="AM55" s="20" t="s">
        <v>171</v>
      </c>
      <c r="AN55" s="20" t="s">
        <v>171</v>
      </c>
      <c r="AO55" s="20" t="s">
        <v>171</v>
      </c>
      <c r="AP55" s="20" t="s">
        <v>171</v>
      </c>
      <c r="AQ55" s="20" t="s">
        <v>171</v>
      </c>
      <c r="AR55" s="20" t="s">
        <v>171</v>
      </c>
      <c r="AS55" s="20" t="s">
        <v>171</v>
      </c>
      <c r="AT55" s="20" t="s">
        <v>171</v>
      </c>
      <c r="AU55" s="20" t="s">
        <v>171</v>
      </c>
      <c r="AV55" s="20" t="s">
        <v>171</v>
      </c>
      <c r="AW55" s="20" t="s">
        <v>171</v>
      </c>
      <c r="AX55" s="20" t="s">
        <v>171</v>
      </c>
      <c r="AY55" s="20" t="s">
        <v>171</v>
      </c>
      <c r="AZ55" s="20" t="s">
        <v>171</v>
      </c>
      <c r="BA55" s="20" t="s">
        <v>171</v>
      </c>
      <c r="BB55" s="20" t="s">
        <v>171</v>
      </c>
      <c r="BC55" s="20" t="s">
        <v>171</v>
      </c>
      <c r="BD55" s="20" t="s">
        <v>171</v>
      </c>
      <c r="BE55" s="20"/>
      <c r="BF55" s="20" t="s">
        <v>171</v>
      </c>
      <c r="BG55" s="20" t="s">
        <v>171</v>
      </c>
      <c r="BH55" s="20" t="s">
        <v>171</v>
      </c>
      <c r="BI55" s="20" t="s">
        <v>171</v>
      </c>
      <c r="BJ55" s="47" t="s">
        <v>171</v>
      </c>
      <c r="BK55" s="47" t="s">
        <v>171</v>
      </c>
      <c r="BL55" s="47" t="s">
        <v>171</v>
      </c>
      <c r="BM55" s="47" t="s">
        <v>171</v>
      </c>
      <c r="BN55" s="47" t="s">
        <v>171</v>
      </c>
      <c r="BO55" s="47" t="s">
        <v>171</v>
      </c>
      <c r="BP55" s="47" t="s">
        <v>171</v>
      </c>
      <c r="BQ55" s="47" t="s">
        <v>171</v>
      </c>
      <c r="BR55" s="47" t="s">
        <v>171</v>
      </c>
      <c r="BS55" s="47" t="s">
        <v>171</v>
      </c>
      <c r="BT55" s="47" t="s">
        <v>171</v>
      </c>
      <c r="BU55" s="47" t="s">
        <v>171</v>
      </c>
      <c r="BV55" s="47" t="s">
        <v>171</v>
      </c>
      <c r="BW55" s="47" t="s">
        <v>171</v>
      </c>
      <c r="BX55" s="47" t="s">
        <v>171</v>
      </c>
      <c r="BY55" s="47" t="s">
        <v>171</v>
      </c>
      <c r="BZ55" s="47" t="s">
        <v>171</v>
      </c>
      <c r="CA55" s="47" t="s">
        <v>171</v>
      </c>
      <c r="CB55" s="47" t="s">
        <v>171</v>
      </c>
      <c r="CC55" s="20" t="s">
        <v>171</v>
      </c>
      <c r="CD55" s="20" t="s">
        <v>171</v>
      </c>
      <c r="CE55" s="20" t="s">
        <v>171</v>
      </c>
      <c r="CF55" s="20" t="s">
        <v>171</v>
      </c>
      <c r="CG55" s="20" t="s">
        <v>171</v>
      </c>
      <c r="CH55" s="20" t="s">
        <v>171</v>
      </c>
      <c r="CI55" s="20" t="s">
        <v>171</v>
      </c>
      <c r="CJ55" s="20" t="s">
        <v>171</v>
      </c>
      <c r="CK55" s="20" t="s">
        <v>171</v>
      </c>
      <c r="CL55" s="20" t="s">
        <v>171</v>
      </c>
      <c r="CM55" s="20" t="s">
        <v>171</v>
      </c>
      <c r="CN55" s="20" t="s">
        <v>171</v>
      </c>
      <c r="CO55" s="20" t="s">
        <v>171</v>
      </c>
      <c r="CP55" s="20" t="s">
        <v>171</v>
      </c>
      <c r="CQ55" s="20" t="s">
        <v>171</v>
      </c>
      <c r="CR55" s="20" t="s">
        <v>171</v>
      </c>
      <c r="CS55" s="20" t="s">
        <v>171</v>
      </c>
      <c r="CT55" s="20" t="s">
        <v>171</v>
      </c>
      <c r="CU55" s="20" t="s">
        <v>171</v>
      </c>
      <c r="CV55" s="20" t="s">
        <v>171</v>
      </c>
      <c r="CW55" s="20" t="s">
        <v>171</v>
      </c>
      <c r="CX55" s="20" t="s">
        <v>171</v>
      </c>
      <c r="CY55" s="20" t="s">
        <v>171</v>
      </c>
    </row>
    <row r="56" spans="1:103" x14ac:dyDescent="0.2">
      <c r="B56" s="20" t="s">
        <v>171</v>
      </c>
      <c r="C56" s="20" t="s">
        <v>171</v>
      </c>
      <c r="D56" s="20" t="s">
        <v>171</v>
      </c>
      <c r="E56" s="20" t="s">
        <v>171</v>
      </c>
      <c r="F56" s="20" t="s">
        <v>171</v>
      </c>
      <c r="G56" s="20" t="s">
        <v>171</v>
      </c>
      <c r="H56" s="20" t="s">
        <v>171</v>
      </c>
      <c r="I56" s="20" t="s">
        <v>171</v>
      </c>
      <c r="J56" s="20" t="s">
        <v>171</v>
      </c>
      <c r="K56" s="20" t="s">
        <v>171</v>
      </c>
      <c r="L56" s="20" t="s">
        <v>171</v>
      </c>
      <c r="M56" s="20" t="s">
        <v>171</v>
      </c>
      <c r="N56" s="20" t="s">
        <v>171</v>
      </c>
      <c r="O56" s="20" t="s">
        <v>171</v>
      </c>
      <c r="P56" s="20" t="s">
        <v>171</v>
      </c>
      <c r="Q56" s="20"/>
      <c r="R56" s="20"/>
      <c r="S56" s="20"/>
      <c r="T56" s="20"/>
      <c r="U56" s="20"/>
      <c r="V56" s="20"/>
      <c r="W56" s="20" t="s">
        <v>171</v>
      </c>
      <c r="X56" s="20" t="s">
        <v>171</v>
      </c>
      <c r="Y56" s="20" t="s">
        <v>171</v>
      </c>
      <c r="Z56" s="20" t="s">
        <v>171</v>
      </c>
      <c r="AA56" s="20" t="s">
        <v>171</v>
      </c>
      <c r="AB56" s="20" t="s">
        <v>171</v>
      </c>
      <c r="AC56" s="20" t="s">
        <v>171</v>
      </c>
      <c r="AD56" s="20" t="s">
        <v>171</v>
      </c>
      <c r="AE56" s="20" t="s">
        <v>171</v>
      </c>
      <c r="AF56" s="20" t="s">
        <v>171</v>
      </c>
      <c r="AG56" s="20" t="s">
        <v>171</v>
      </c>
      <c r="AH56" s="20" t="s">
        <v>171</v>
      </c>
      <c r="AI56" s="20" t="s">
        <v>171</v>
      </c>
      <c r="AJ56" s="20" t="s">
        <v>171</v>
      </c>
      <c r="AK56" s="20" t="s">
        <v>171</v>
      </c>
      <c r="AL56" s="20" t="s">
        <v>171</v>
      </c>
      <c r="AM56" s="20" t="s">
        <v>171</v>
      </c>
      <c r="AN56" s="20" t="s">
        <v>171</v>
      </c>
      <c r="AO56" s="20" t="s">
        <v>171</v>
      </c>
      <c r="AP56" s="20" t="s">
        <v>171</v>
      </c>
      <c r="AQ56" s="20" t="s">
        <v>171</v>
      </c>
      <c r="AR56" s="20" t="s">
        <v>171</v>
      </c>
      <c r="AS56" s="20" t="s">
        <v>171</v>
      </c>
      <c r="AT56" s="20" t="s">
        <v>171</v>
      </c>
      <c r="AU56" s="20" t="s">
        <v>171</v>
      </c>
      <c r="AV56" s="20" t="s">
        <v>171</v>
      </c>
      <c r="AW56" s="20" t="s">
        <v>171</v>
      </c>
      <c r="AX56" s="20" t="s">
        <v>171</v>
      </c>
      <c r="AY56" s="20" t="s">
        <v>171</v>
      </c>
      <c r="AZ56" s="20" t="s">
        <v>171</v>
      </c>
      <c r="BA56" s="20" t="s">
        <v>171</v>
      </c>
      <c r="BB56" s="20" t="s">
        <v>171</v>
      </c>
      <c r="BC56" s="20" t="s">
        <v>171</v>
      </c>
      <c r="BD56" s="20" t="s">
        <v>171</v>
      </c>
      <c r="BE56" s="20"/>
      <c r="BF56" s="20" t="s">
        <v>171</v>
      </c>
      <c r="BG56" s="20" t="s">
        <v>171</v>
      </c>
      <c r="BH56" s="20" t="s">
        <v>171</v>
      </c>
      <c r="BI56" s="20" t="s">
        <v>171</v>
      </c>
      <c r="BJ56" s="47" t="s">
        <v>171</v>
      </c>
      <c r="BK56" s="47" t="s">
        <v>171</v>
      </c>
      <c r="BL56" s="47" t="s">
        <v>171</v>
      </c>
      <c r="BM56" s="47" t="s">
        <v>171</v>
      </c>
      <c r="BN56" s="47" t="s">
        <v>171</v>
      </c>
      <c r="BO56" s="47" t="s">
        <v>171</v>
      </c>
      <c r="BP56" s="47" t="s">
        <v>171</v>
      </c>
      <c r="BQ56" s="47" t="s">
        <v>171</v>
      </c>
      <c r="BR56" s="47" t="s">
        <v>171</v>
      </c>
      <c r="BS56" s="47" t="s">
        <v>171</v>
      </c>
      <c r="BT56" s="47" t="s">
        <v>171</v>
      </c>
      <c r="BU56" s="47" t="s">
        <v>171</v>
      </c>
      <c r="BV56" s="47" t="s">
        <v>171</v>
      </c>
      <c r="BW56" s="47" t="s">
        <v>171</v>
      </c>
      <c r="BX56" s="47" t="s">
        <v>171</v>
      </c>
      <c r="BY56" s="47" t="s">
        <v>171</v>
      </c>
      <c r="BZ56" s="47" t="s">
        <v>171</v>
      </c>
      <c r="CA56" s="47" t="s">
        <v>171</v>
      </c>
      <c r="CB56" s="47" t="s">
        <v>171</v>
      </c>
      <c r="CC56" s="20" t="s">
        <v>171</v>
      </c>
      <c r="CD56" s="20" t="s">
        <v>171</v>
      </c>
      <c r="CE56" s="20" t="s">
        <v>171</v>
      </c>
      <c r="CF56" s="20" t="s">
        <v>171</v>
      </c>
      <c r="CG56" s="20" t="s">
        <v>171</v>
      </c>
      <c r="CH56" s="20" t="s">
        <v>171</v>
      </c>
      <c r="CI56" s="20" t="s">
        <v>171</v>
      </c>
      <c r="CJ56" s="20" t="s">
        <v>171</v>
      </c>
      <c r="CK56" s="20" t="s">
        <v>171</v>
      </c>
      <c r="CL56" s="20" t="s">
        <v>171</v>
      </c>
      <c r="CM56" s="20" t="s">
        <v>171</v>
      </c>
      <c r="CN56" s="20" t="s">
        <v>171</v>
      </c>
      <c r="CO56" s="20" t="s">
        <v>171</v>
      </c>
      <c r="CP56" s="20" t="s">
        <v>171</v>
      </c>
      <c r="CQ56" s="20" t="s">
        <v>171</v>
      </c>
      <c r="CR56" s="20" t="s">
        <v>171</v>
      </c>
      <c r="CS56" s="20" t="s">
        <v>171</v>
      </c>
      <c r="CT56" s="20" t="s">
        <v>171</v>
      </c>
      <c r="CU56" s="20" t="s">
        <v>171</v>
      </c>
      <c r="CV56" s="20" t="s">
        <v>171</v>
      </c>
      <c r="CW56" s="20" t="s">
        <v>171</v>
      </c>
      <c r="CX56" s="20" t="s">
        <v>171</v>
      </c>
      <c r="CY56" s="20" t="s">
        <v>171</v>
      </c>
    </row>
    <row r="57" spans="1:103" x14ac:dyDescent="0.2">
      <c r="B57" s="20" t="s">
        <v>171</v>
      </c>
      <c r="C57" s="20" t="s">
        <v>171</v>
      </c>
      <c r="D57" s="20" t="s">
        <v>171</v>
      </c>
      <c r="E57" s="20" t="s">
        <v>171</v>
      </c>
      <c r="F57" s="20" t="s">
        <v>171</v>
      </c>
      <c r="G57" s="20" t="s">
        <v>171</v>
      </c>
      <c r="H57" s="20" t="s">
        <v>171</v>
      </c>
      <c r="I57" s="20" t="s">
        <v>171</v>
      </c>
      <c r="J57" s="20" t="s">
        <v>171</v>
      </c>
      <c r="K57" s="20" t="s">
        <v>171</v>
      </c>
      <c r="L57" s="20" t="s">
        <v>171</v>
      </c>
      <c r="M57" s="20" t="s">
        <v>171</v>
      </c>
      <c r="N57" s="20" t="s">
        <v>171</v>
      </c>
      <c r="O57" s="20" t="s">
        <v>171</v>
      </c>
      <c r="P57" s="20" t="s">
        <v>171</v>
      </c>
      <c r="Q57" s="20"/>
      <c r="R57" s="20"/>
      <c r="S57" s="20"/>
      <c r="T57" s="20"/>
      <c r="U57" s="20"/>
      <c r="V57" s="20"/>
      <c r="W57" s="20" t="s">
        <v>171</v>
      </c>
      <c r="X57" s="20" t="s">
        <v>171</v>
      </c>
      <c r="Y57" s="20" t="s">
        <v>171</v>
      </c>
      <c r="Z57" s="20" t="s">
        <v>171</v>
      </c>
      <c r="AA57" s="20" t="s">
        <v>171</v>
      </c>
      <c r="AB57" s="20" t="s">
        <v>171</v>
      </c>
      <c r="AC57" s="20" t="s">
        <v>171</v>
      </c>
      <c r="AD57" s="20" t="s">
        <v>171</v>
      </c>
      <c r="AE57" s="20" t="s">
        <v>171</v>
      </c>
      <c r="AF57" s="20" t="s">
        <v>171</v>
      </c>
      <c r="AG57" s="20" t="s">
        <v>171</v>
      </c>
      <c r="AH57" s="20" t="s">
        <v>171</v>
      </c>
      <c r="AI57" s="20" t="s">
        <v>171</v>
      </c>
      <c r="AJ57" s="20" t="s">
        <v>171</v>
      </c>
      <c r="AK57" s="20" t="s">
        <v>171</v>
      </c>
      <c r="AL57" s="20" t="s">
        <v>171</v>
      </c>
      <c r="AM57" s="20" t="s">
        <v>171</v>
      </c>
      <c r="AN57" s="20" t="s">
        <v>171</v>
      </c>
      <c r="AO57" s="20" t="s">
        <v>171</v>
      </c>
      <c r="AP57" s="20" t="s">
        <v>171</v>
      </c>
      <c r="AQ57" s="20" t="s">
        <v>171</v>
      </c>
      <c r="AR57" s="20" t="s">
        <v>171</v>
      </c>
      <c r="AS57" s="20" t="s">
        <v>171</v>
      </c>
      <c r="AT57" s="20" t="s">
        <v>171</v>
      </c>
      <c r="AU57" s="20" t="s">
        <v>171</v>
      </c>
      <c r="AV57" s="20" t="s">
        <v>171</v>
      </c>
      <c r="AW57" s="20" t="s">
        <v>171</v>
      </c>
      <c r="AX57" s="20" t="s">
        <v>171</v>
      </c>
      <c r="AY57" s="20" t="s">
        <v>171</v>
      </c>
      <c r="AZ57" s="20" t="s">
        <v>171</v>
      </c>
      <c r="BA57" s="20" t="s">
        <v>171</v>
      </c>
      <c r="BB57" s="20" t="s">
        <v>171</v>
      </c>
      <c r="BC57" s="20" t="s">
        <v>171</v>
      </c>
      <c r="BD57" s="20" t="s">
        <v>171</v>
      </c>
      <c r="BE57" s="20" t="s">
        <v>171</v>
      </c>
      <c r="BF57" s="20" t="s">
        <v>171</v>
      </c>
      <c r="BG57" s="20" t="s">
        <v>171</v>
      </c>
      <c r="BH57" s="20" t="s">
        <v>171</v>
      </c>
      <c r="BI57" s="20" t="s">
        <v>171</v>
      </c>
      <c r="BJ57" s="47" t="s">
        <v>171</v>
      </c>
      <c r="BK57" s="47" t="s">
        <v>171</v>
      </c>
      <c r="BL57" s="47" t="s">
        <v>171</v>
      </c>
      <c r="BM57" s="47" t="s">
        <v>171</v>
      </c>
      <c r="BN57" s="47" t="s">
        <v>171</v>
      </c>
      <c r="BO57" s="47" t="s">
        <v>171</v>
      </c>
      <c r="BP57" s="47" t="s">
        <v>171</v>
      </c>
      <c r="BQ57" s="47" t="s">
        <v>171</v>
      </c>
      <c r="BR57" s="47" t="s">
        <v>171</v>
      </c>
      <c r="BS57" s="47" t="s">
        <v>171</v>
      </c>
      <c r="BT57" s="47" t="s">
        <v>171</v>
      </c>
      <c r="BU57" s="47" t="s">
        <v>171</v>
      </c>
      <c r="BV57" s="47" t="s">
        <v>171</v>
      </c>
      <c r="BW57" s="47" t="s">
        <v>171</v>
      </c>
      <c r="BX57" s="47" t="s">
        <v>171</v>
      </c>
      <c r="BY57" s="47" t="s">
        <v>171</v>
      </c>
      <c r="BZ57" s="47" t="s">
        <v>171</v>
      </c>
      <c r="CA57" s="47" t="s">
        <v>171</v>
      </c>
      <c r="CB57" s="47" t="s">
        <v>171</v>
      </c>
      <c r="CC57" s="20" t="s">
        <v>171</v>
      </c>
      <c r="CD57" s="20" t="s">
        <v>171</v>
      </c>
      <c r="CE57" s="20" t="s">
        <v>171</v>
      </c>
      <c r="CF57" s="20" t="s">
        <v>171</v>
      </c>
      <c r="CG57" s="20" t="s">
        <v>171</v>
      </c>
      <c r="CH57" s="20" t="s">
        <v>171</v>
      </c>
      <c r="CI57" s="20" t="s">
        <v>171</v>
      </c>
      <c r="CJ57" s="20" t="s">
        <v>171</v>
      </c>
      <c r="CK57" s="20" t="s">
        <v>171</v>
      </c>
      <c r="CL57" s="20" t="s">
        <v>171</v>
      </c>
      <c r="CM57" s="20" t="s">
        <v>171</v>
      </c>
      <c r="CN57" s="20" t="s">
        <v>171</v>
      </c>
      <c r="CO57" s="20" t="s">
        <v>171</v>
      </c>
      <c r="CP57" s="20" t="s">
        <v>171</v>
      </c>
      <c r="CQ57" s="20" t="s">
        <v>171</v>
      </c>
      <c r="CR57" s="20" t="s">
        <v>171</v>
      </c>
      <c r="CS57" s="20" t="s">
        <v>171</v>
      </c>
      <c r="CT57" s="20" t="s">
        <v>171</v>
      </c>
      <c r="CU57" s="20" t="s">
        <v>171</v>
      </c>
      <c r="CV57" s="20" t="s">
        <v>171</v>
      </c>
      <c r="CW57" s="20" t="s">
        <v>171</v>
      </c>
      <c r="CX57" s="20" t="s">
        <v>171</v>
      </c>
      <c r="CY57" s="20" t="s">
        <v>171</v>
      </c>
    </row>
    <row r="58" spans="1:103" x14ac:dyDescent="0.2">
      <c r="B58" s="20" t="s">
        <v>171</v>
      </c>
      <c r="C58" s="20" t="s">
        <v>171</v>
      </c>
      <c r="D58" s="20" t="s">
        <v>171</v>
      </c>
      <c r="E58" s="20" t="s">
        <v>171</v>
      </c>
      <c r="F58" s="20" t="s">
        <v>171</v>
      </c>
      <c r="G58" s="20" t="s">
        <v>171</v>
      </c>
      <c r="H58" s="20" t="s">
        <v>171</v>
      </c>
      <c r="I58" s="20" t="s">
        <v>171</v>
      </c>
      <c r="J58" s="20" t="s">
        <v>171</v>
      </c>
      <c r="K58" s="20" t="s">
        <v>171</v>
      </c>
      <c r="L58" s="20" t="s">
        <v>171</v>
      </c>
      <c r="M58" s="20" t="s">
        <v>171</v>
      </c>
      <c r="N58" s="20" t="s">
        <v>171</v>
      </c>
      <c r="O58" s="20" t="s">
        <v>171</v>
      </c>
      <c r="P58" s="20" t="s">
        <v>171</v>
      </c>
      <c r="Q58" s="20"/>
      <c r="R58" s="20"/>
      <c r="S58" s="20"/>
      <c r="T58" s="20"/>
      <c r="U58" s="20"/>
      <c r="V58" s="20"/>
      <c r="W58" s="20" t="s">
        <v>171</v>
      </c>
      <c r="X58" s="20" t="s">
        <v>171</v>
      </c>
      <c r="Y58" s="20" t="s">
        <v>171</v>
      </c>
      <c r="Z58" s="20" t="s">
        <v>171</v>
      </c>
      <c r="AA58" s="20" t="s">
        <v>171</v>
      </c>
      <c r="AB58" s="20" t="s">
        <v>171</v>
      </c>
      <c r="AC58" s="20" t="s">
        <v>171</v>
      </c>
      <c r="AD58" s="20" t="s">
        <v>171</v>
      </c>
      <c r="AE58" s="20" t="s">
        <v>171</v>
      </c>
      <c r="AF58" s="20" t="s">
        <v>171</v>
      </c>
      <c r="AG58" s="20" t="s">
        <v>171</v>
      </c>
      <c r="AH58" s="20" t="s">
        <v>171</v>
      </c>
      <c r="AI58" s="20" t="s">
        <v>171</v>
      </c>
      <c r="AJ58" s="20" t="s">
        <v>171</v>
      </c>
      <c r="AK58" s="20" t="s">
        <v>171</v>
      </c>
      <c r="AL58" s="20" t="s">
        <v>171</v>
      </c>
      <c r="AM58" s="20" t="s">
        <v>171</v>
      </c>
      <c r="AN58" s="20" t="s">
        <v>171</v>
      </c>
      <c r="AO58" s="20" t="s">
        <v>171</v>
      </c>
      <c r="AP58" s="20" t="s">
        <v>171</v>
      </c>
      <c r="AQ58" s="20" t="s">
        <v>171</v>
      </c>
      <c r="AR58" s="20" t="s">
        <v>171</v>
      </c>
      <c r="AS58" s="20" t="s">
        <v>171</v>
      </c>
      <c r="AT58" s="20" t="s">
        <v>171</v>
      </c>
      <c r="AU58" s="20" t="s">
        <v>171</v>
      </c>
      <c r="AV58" s="20" t="s">
        <v>171</v>
      </c>
      <c r="AW58" s="20" t="s">
        <v>171</v>
      </c>
      <c r="AX58" s="20" t="s">
        <v>171</v>
      </c>
      <c r="AY58" s="20" t="s">
        <v>171</v>
      </c>
      <c r="AZ58" s="20" t="s">
        <v>171</v>
      </c>
      <c r="BA58" s="20" t="s">
        <v>171</v>
      </c>
      <c r="BB58" s="20" t="s">
        <v>171</v>
      </c>
      <c r="BC58" s="20" t="s">
        <v>171</v>
      </c>
      <c r="BD58" s="20" t="s">
        <v>171</v>
      </c>
      <c r="BE58" s="20" t="s">
        <v>171</v>
      </c>
      <c r="BF58" s="20" t="s">
        <v>171</v>
      </c>
      <c r="BG58" s="20" t="s">
        <v>171</v>
      </c>
      <c r="BH58" s="20" t="s">
        <v>171</v>
      </c>
      <c r="BI58" s="20" t="s">
        <v>171</v>
      </c>
      <c r="BJ58" s="47" t="s">
        <v>171</v>
      </c>
      <c r="BK58" s="47" t="s">
        <v>171</v>
      </c>
      <c r="BL58" s="47" t="s">
        <v>171</v>
      </c>
      <c r="BM58" s="47" t="s">
        <v>171</v>
      </c>
      <c r="BN58" s="47" t="s">
        <v>171</v>
      </c>
      <c r="BO58" s="47" t="s">
        <v>171</v>
      </c>
      <c r="BP58" s="47" t="s">
        <v>171</v>
      </c>
      <c r="BQ58" s="47" t="s">
        <v>171</v>
      </c>
      <c r="BR58" s="47" t="s">
        <v>171</v>
      </c>
      <c r="BS58" s="47" t="s">
        <v>171</v>
      </c>
      <c r="BT58" s="47" t="s">
        <v>171</v>
      </c>
      <c r="BU58" s="47" t="s">
        <v>171</v>
      </c>
      <c r="BV58" s="47" t="s">
        <v>171</v>
      </c>
      <c r="BW58" s="47" t="s">
        <v>171</v>
      </c>
      <c r="BX58" s="47" t="s">
        <v>171</v>
      </c>
      <c r="BY58" s="47" t="s">
        <v>171</v>
      </c>
      <c r="BZ58" s="47" t="s">
        <v>171</v>
      </c>
      <c r="CA58" s="47" t="s">
        <v>171</v>
      </c>
      <c r="CB58" s="47" t="s">
        <v>171</v>
      </c>
      <c r="CC58" s="20" t="s">
        <v>171</v>
      </c>
      <c r="CD58" s="20" t="s">
        <v>171</v>
      </c>
      <c r="CE58" s="20" t="s">
        <v>171</v>
      </c>
      <c r="CF58" s="20" t="s">
        <v>171</v>
      </c>
      <c r="CG58" s="20" t="s">
        <v>171</v>
      </c>
      <c r="CH58" s="20" t="s">
        <v>171</v>
      </c>
      <c r="CI58" s="20" t="s">
        <v>171</v>
      </c>
      <c r="CJ58" s="20" t="s">
        <v>171</v>
      </c>
      <c r="CK58" s="20" t="s">
        <v>171</v>
      </c>
      <c r="CL58" s="20" t="s">
        <v>171</v>
      </c>
      <c r="CM58" s="20" t="s">
        <v>171</v>
      </c>
      <c r="CN58" s="20" t="s">
        <v>171</v>
      </c>
      <c r="CO58" s="20" t="s">
        <v>171</v>
      </c>
      <c r="CP58" s="20" t="s">
        <v>171</v>
      </c>
      <c r="CQ58" s="20" t="s">
        <v>171</v>
      </c>
      <c r="CR58" s="20" t="s">
        <v>171</v>
      </c>
      <c r="CS58" s="20" t="s">
        <v>171</v>
      </c>
      <c r="CT58" s="20" t="s">
        <v>171</v>
      </c>
      <c r="CU58" s="20" t="s">
        <v>171</v>
      </c>
      <c r="CV58" s="20" t="s">
        <v>171</v>
      </c>
      <c r="CW58" s="20" t="s">
        <v>171</v>
      </c>
      <c r="CX58" s="20" t="s">
        <v>171</v>
      </c>
      <c r="CY58" s="20" t="s">
        <v>171</v>
      </c>
    </row>
    <row r="59" spans="1:103" x14ac:dyDescent="0.2">
      <c r="B59" s="20" t="s">
        <v>171</v>
      </c>
      <c r="C59" s="20" t="s">
        <v>171</v>
      </c>
      <c r="D59" s="20" t="s">
        <v>171</v>
      </c>
      <c r="E59" s="20" t="s">
        <v>171</v>
      </c>
      <c r="F59" s="20" t="s">
        <v>171</v>
      </c>
      <c r="G59" s="20" t="s">
        <v>171</v>
      </c>
      <c r="H59" s="20" t="s">
        <v>171</v>
      </c>
      <c r="I59" s="20" t="s">
        <v>171</v>
      </c>
      <c r="J59" s="20" t="s">
        <v>171</v>
      </c>
      <c r="K59" s="20" t="s">
        <v>171</v>
      </c>
      <c r="L59" s="20" t="s">
        <v>171</v>
      </c>
      <c r="M59" s="20" t="s">
        <v>171</v>
      </c>
      <c r="N59" s="20" t="s">
        <v>171</v>
      </c>
      <c r="O59" s="20" t="s">
        <v>171</v>
      </c>
      <c r="P59" s="20" t="s">
        <v>171</v>
      </c>
      <c r="Q59" s="20"/>
      <c r="R59" s="20"/>
      <c r="S59" s="20"/>
      <c r="T59" s="20"/>
      <c r="U59" s="20"/>
      <c r="V59" s="20"/>
      <c r="W59" s="20" t="s">
        <v>171</v>
      </c>
      <c r="X59" s="20" t="s">
        <v>171</v>
      </c>
      <c r="Y59" s="20" t="s">
        <v>171</v>
      </c>
      <c r="Z59" s="20" t="s">
        <v>171</v>
      </c>
      <c r="AA59" s="20" t="s">
        <v>171</v>
      </c>
      <c r="AB59" s="20" t="s">
        <v>171</v>
      </c>
      <c r="AC59" s="20" t="s">
        <v>171</v>
      </c>
      <c r="AD59" s="20" t="s">
        <v>171</v>
      </c>
      <c r="AE59" s="20" t="s">
        <v>171</v>
      </c>
      <c r="AF59" s="20" t="s">
        <v>171</v>
      </c>
      <c r="AG59" s="20" t="s">
        <v>171</v>
      </c>
      <c r="AH59" s="20" t="s">
        <v>171</v>
      </c>
      <c r="AI59" s="20" t="s">
        <v>171</v>
      </c>
      <c r="AJ59" s="20" t="s">
        <v>171</v>
      </c>
      <c r="AK59" s="20" t="s">
        <v>171</v>
      </c>
      <c r="AL59" s="20" t="s">
        <v>171</v>
      </c>
      <c r="AM59" s="20" t="s">
        <v>171</v>
      </c>
      <c r="AN59" s="20" t="s">
        <v>171</v>
      </c>
      <c r="AO59" s="20" t="s">
        <v>171</v>
      </c>
      <c r="AP59" s="20" t="s">
        <v>171</v>
      </c>
      <c r="AQ59" s="20" t="s">
        <v>171</v>
      </c>
      <c r="AR59" s="20" t="s">
        <v>171</v>
      </c>
      <c r="AS59" s="20" t="s">
        <v>171</v>
      </c>
      <c r="AT59" s="20" t="s">
        <v>171</v>
      </c>
      <c r="AU59" s="20" t="s">
        <v>171</v>
      </c>
      <c r="AV59" s="20" t="s">
        <v>171</v>
      </c>
      <c r="AW59" s="20" t="s">
        <v>171</v>
      </c>
      <c r="AX59" s="20" t="s">
        <v>171</v>
      </c>
      <c r="AY59" s="20" t="s">
        <v>171</v>
      </c>
      <c r="AZ59" s="20" t="s">
        <v>171</v>
      </c>
      <c r="BA59" s="20" t="s">
        <v>171</v>
      </c>
      <c r="BB59" s="20" t="s">
        <v>171</v>
      </c>
      <c r="BC59" s="20" t="s">
        <v>171</v>
      </c>
      <c r="BD59" s="20" t="s">
        <v>171</v>
      </c>
      <c r="BE59" s="20" t="s">
        <v>171</v>
      </c>
      <c r="BF59" s="20" t="s">
        <v>171</v>
      </c>
      <c r="BG59" s="20" t="s">
        <v>171</v>
      </c>
      <c r="BH59" s="20" t="s">
        <v>171</v>
      </c>
      <c r="BI59" s="20" t="s">
        <v>171</v>
      </c>
      <c r="BJ59" s="47" t="s">
        <v>171</v>
      </c>
      <c r="BK59" s="47" t="s">
        <v>171</v>
      </c>
      <c r="BL59" s="47" t="s">
        <v>171</v>
      </c>
      <c r="BM59" s="47" t="s">
        <v>171</v>
      </c>
      <c r="BN59" s="47" t="s">
        <v>171</v>
      </c>
      <c r="BO59" s="47" t="s">
        <v>171</v>
      </c>
      <c r="BP59" s="47" t="s">
        <v>171</v>
      </c>
      <c r="BQ59" s="47" t="s">
        <v>171</v>
      </c>
      <c r="BR59" s="47" t="s">
        <v>171</v>
      </c>
      <c r="BS59" s="47" t="s">
        <v>171</v>
      </c>
      <c r="BT59" s="47" t="s">
        <v>171</v>
      </c>
      <c r="BU59" s="47" t="s">
        <v>171</v>
      </c>
      <c r="BV59" s="47" t="s">
        <v>171</v>
      </c>
      <c r="BW59" s="47" t="s">
        <v>171</v>
      </c>
      <c r="BX59" s="47" t="s">
        <v>171</v>
      </c>
      <c r="BY59" s="47" t="s">
        <v>171</v>
      </c>
      <c r="BZ59" s="47" t="s">
        <v>171</v>
      </c>
      <c r="CA59" s="47" t="s">
        <v>171</v>
      </c>
      <c r="CB59" s="47" t="s">
        <v>171</v>
      </c>
      <c r="CC59" s="20" t="s">
        <v>171</v>
      </c>
      <c r="CD59" s="20" t="s">
        <v>171</v>
      </c>
      <c r="CE59" s="20" t="s">
        <v>171</v>
      </c>
      <c r="CF59" s="20" t="s">
        <v>171</v>
      </c>
      <c r="CG59" s="20" t="s">
        <v>171</v>
      </c>
      <c r="CH59" s="20" t="s">
        <v>171</v>
      </c>
      <c r="CI59" s="20" t="s">
        <v>171</v>
      </c>
      <c r="CJ59" s="20" t="s">
        <v>171</v>
      </c>
      <c r="CK59" s="20" t="s">
        <v>171</v>
      </c>
      <c r="CL59" s="20" t="s">
        <v>171</v>
      </c>
      <c r="CM59" s="20" t="s">
        <v>171</v>
      </c>
      <c r="CN59" s="20" t="s">
        <v>171</v>
      </c>
      <c r="CO59" s="20" t="s">
        <v>171</v>
      </c>
      <c r="CP59" s="20" t="s">
        <v>171</v>
      </c>
      <c r="CQ59" s="20" t="s">
        <v>171</v>
      </c>
      <c r="CR59" s="20" t="s">
        <v>171</v>
      </c>
      <c r="CS59" s="20" t="s">
        <v>171</v>
      </c>
      <c r="CT59" s="20" t="s">
        <v>171</v>
      </c>
      <c r="CU59" s="20" t="s">
        <v>171</v>
      </c>
      <c r="CV59" s="20" t="s">
        <v>171</v>
      </c>
      <c r="CW59" s="20" t="s">
        <v>171</v>
      </c>
      <c r="CX59" s="20" t="s">
        <v>171</v>
      </c>
      <c r="CY59" s="20" t="s">
        <v>171</v>
      </c>
    </row>
    <row r="60" spans="1:103" x14ac:dyDescent="0.2">
      <c r="B60" s="20" t="s">
        <v>171</v>
      </c>
      <c r="C60" s="20" t="s">
        <v>171</v>
      </c>
      <c r="D60" s="20" t="s">
        <v>171</v>
      </c>
      <c r="E60" s="20" t="s">
        <v>171</v>
      </c>
      <c r="F60" s="20" t="s">
        <v>171</v>
      </c>
      <c r="G60" s="20" t="s">
        <v>171</v>
      </c>
      <c r="H60" s="20" t="s">
        <v>171</v>
      </c>
      <c r="I60" s="20" t="s">
        <v>171</v>
      </c>
      <c r="J60" s="20" t="s">
        <v>171</v>
      </c>
      <c r="K60" s="20" t="s">
        <v>171</v>
      </c>
      <c r="L60" s="20" t="s">
        <v>171</v>
      </c>
      <c r="M60" s="20" t="s">
        <v>171</v>
      </c>
      <c r="N60" s="20" t="s">
        <v>171</v>
      </c>
      <c r="O60" s="20" t="s">
        <v>171</v>
      </c>
      <c r="P60" s="20" t="s">
        <v>171</v>
      </c>
      <c r="Q60" s="20"/>
      <c r="R60" s="20"/>
      <c r="S60" s="20"/>
      <c r="T60" s="20"/>
      <c r="U60" s="20"/>
      <c r="V60" s="20"/>
      <c r="W60" s="20" t="s">
        <v>171</v>
      </c>
      <c r="X60" s="20" t="s">
        <v>171</v>
      </c>
      <c r="Y60" s="20" t="s">
        <v>171</v>
      </c>
      <c r="Z60" s="20" t="s">
        <v>171</v>
      </c>
      <c r="AA60" s="20" t="s">
        <v>171</v>
      </c>
      <c r="AB60" s="20" t="s">
        <v>171</v>
      </c>
      <c r="AC60" s="20" t="s">
        <v>171</v>
      </c>
      <c r="AD60" s="20" t="s">
        <v>171</v>
      </c>
      <c r="AE60" s="20" t="s">
        <v>171</v>
      </c>
      <c r="AF60" s="20" t="s">
        <v>171</v>
      </c>
      <c r="AG60" s="20" t="s">
        <v>171</v>
      </c>
      <c r="AH60" s="20" t="s">
        <v>171</v>
      </c>
      <c r="AI60" s="20" t="s">
        <v>171</v>
      </c>
      <c r="AJ60" s="20" t="s">
        <v>171</v>
      </c>
      <c r="AK60" s="20" t="s">
        <v>171</v>
      </c>
      <c r="AL60" s="20" t="s">
        <v>171</v>
      </c>
      <c r="AM60" s="20" t="s">
        <v>171</v>
      </c>
      <c r="AN60" s="20" t="s">
        <v>171</v>
      </c>
      <c r="AO60" s="20" t="s">
        <v>171</v>
      </c>
      <c r="AP60" s="20" t="s">
        <v>171</v>
      </c>
      <c r="AQ60" s="20" t="s">
        <v>171</v>
      </c>
      <c r="AR60" s="20" t="s">
        <v>171</v>
      </c>
      <c r="AS60" s="20" t="s">
        <v>171</v>
      </c>
      <c r="AT60" s="20" t="s">
        <v>171</v>
      </c>
      <c r="AU60" s="20" t="s">
        <v>171</v>
      </c>
      <c r="AV60" s="20" t="s">
        <v>171</v>
      </c>
      <c r="AW60" s="20" t="s">
        <v>171</v>
      </c>
      <c r="AX60" s="20" t="s">
        <v>171</v>
      </c>
      <c r="AY60" s="20" t="s">
        <v>171</v>
      </c>
      <c r="AZ60" s="20" t="s">
        <v>171</v>
      </c>
      <c r="BA60" s="20" t="s">
        <v>171</v>
      </c>
      <c r="BB60" s="20" t="s">
        <v>171</v>
      </c>
      <c r="BC60" s="20" t="s">
        <v>171</v>
      </c>
      <c r="BD60" s="20" t="s">
        <v>171</v>
      </c>
      <c r="BE60" s="20" t="s">
        <v>171</v>
      </c>
      <c r="BF60" s="20" t="s">
        <v>171</v>
      </c>
      <c r="BG60" s="20" t="s">
        <v>171</v>
      </c>
      <c r="BH60" s="20" t="s">
        <v>171</v>
      </c>
      <c r="BI60" s="20" t="s">
        <v>171</v>
      </c>
      <c r="BJ60" s="47" t="s">
        <v>171</v>
      </c>
      <c r="BK60" s="47" t="s">
        <v>171</v>
      </c>
      <c r="BL60" s="47" t="s">
        <v>171</v>
      </c>
      <c r="BM60" s="47" t="s">
        <v>171</v>
      </c>
      <c r="BN60" s="47" t="s">
        <v>171</v>
      </c>
      <c r="BO60" s="47" t="s">
        <v>171</v>
      </c>
      <c r="BP60" s="47" t="s">
        <v>171</v>
      </c>
      <c r="BQ60" s="47" t="s">
        <v>171</v>
      </c>
      <c r="BR60" s="47" t="s">
        <v>171</v>
      </c>
      <c r="BS60" s="47" t="s">
        <v>171</v>
      </c>
      <c r="BT60" s="47" t="s">
        <v>171</v>
      </c>
      <c r="BU60" s="47" t="s">
        <v>171</v>
      </c>
      <c r="BV60" s="47" t="s">
        <v>171</v>
      </c>
      <c r="BW60" s="47" t="s">
        <v>171</v>
      </c>
      <c r="BX60" s="47" t="s">
        <v>171</v>
      </c>
      <c r="BY60" s="47" t="s">
        <v>171</v>
      </c>
      <c r="BZ60" s="47" t="s">
        <v>171</v>
      </c>
      <c r="CA60" s="47" t="s">
        <v>171</v>
      </c>
      <c r="CB60" s="47" t="s">
        <v>171</v>
      </c>
      <c r="CC60" s="20" t="s">
        <v>171</v>
      </c>
      <c r="CD60" s="20" t="s">
        <v>171</v>
      </c>
      <c r="CE60" s="20" t="s">
        <v>171</v>
      </c>
      <c r="CF60" s="20" t="s">
        <v>171</v>
      </c>
      <c r="CG60" s="20" t="s">
        <v>171</v>
      </c>
      <c r="CH60" s="20" t="s">
        <v>171</v>
      </c>
      <c r="CI60" s="20" t="s">
        <v>171</v>
      </c>
      <c r="CJ60" s="20" t="s">
        <v>171</v>
      </c>
      <c r="CK60" s="20" t="s">
        <v>171</v>
      </c>
      <c r="CL60" s="20" t="s">
        <v>171</v>
      </c>
      <c r="CM60" s="20" t="s">
        <v>171</v>
      </c>
      <c r="CN60" s="20" t="s">
        <v>171</v>
      </c>
      <c r="CO60" s="20" t="s">
        <v>171</v>
      </c>
      <c r="CP60" s="20" t="s">
        <v>171</v>
      </c>
      <c r="CQ60" s="20" t="s">
        <v>171</v>
      </c>
      <c r="CR60" s="20" t="s">
        <v>171</v>
      </c>
      <c r="CS60" s="20" t="s">
        <v>171</v>
      </c>
      <c r="CT60" s="20" t="s">
        <v>171</v>
      </c>
      <c r="CU60" s="20" t="s">
        <v>171</v>
      </c>
      <c r="CV60" s="20" t="s">
        <v>171</v>
      </c>
      <c r="CW60" s="20" t="s">
        <v>171</v>
      </c>
      <c r="CX60" s="20" t="s">
        <v>171</v>
      </c>
      <c r="CY60" s="20" t="s">
        <v>171</v>
      </c>
    </row>
    <row r="61" spans="1:103" x14ac:dyDescent="0.2">
      <c r="B61" s="20" t="s">
        <v>171</v>
      </c>
      <c r="C61" s="20" t="s">
        <v>171</v>
      </c>
      <c r="D61" s="20" t="s">
        <v>171</v>
      </c>
      <c r="E61" s="20" t="s">
        <v>171</v>
      </c>
      <c r="F61" s="20" t="s">
        <v>171</v>
      </c>
      <c r="G61" s="20" t="s">
        <v>171</v>
      </c>
      <c r="H61" s="20" t="s">
        <v>171</v>
      </c>
      <c r="I61" s="20" t="s">
        <v>171</v>
      </c>
      <c r="J61" s="20" t="s">
        <v>171</v>
      </c>
      <c r="K61" s="20" t="s">
        <v>171</v>
      </c>
      <c r="L61" s="20" t="s">
        <v>171</v>
      </c>
      <c r="M61" s="20" t="s">
        <v>171</v>
      </c>
      <c r="N61" s="20" t="s">
        <v>171</v>
      </c>
      <c r="O61" s="20" t="s">
        <v>171</v>
      </c>
      <c r="P61" s="20" t="s">
        <v>171</v>
      </c>
      <c r="Q61" s="20"/>
      <c r="R61" s="20"/>
      <c r="S61" s="20"/>
      <c r="T61" s="20"/>
      <c r="U61" s="20"/>
      <c r="V61" s="20"/>
      <c r="W61" s="20" t="s">
        <v>171</v>
      </c>
      <c r="X61" s="20" t="s">
        <v>171</v>
      </c>
      <c r="Y61" s="20" t="s">
        <v>171</v>
      </c>
      <c r="Z61" s="20" t="s">
        <v>171</v>
      </c>
      <c r="AA61" s="20" t="s">
        <v>171</v>
      </c>
      <c r="AB61" s="20" t="s">
        <v>171</v>
      </c>
      <c r="AC61" s="20" t="s">
        <v>171</v>
      </c>
      <c r="AD61" s="20" t="s">
        <v>171</v>
      </c>
      <c r="AE61" s="20" t="s">
        <v>171</v>
      </c>
      <c r="AF61" s="20" t="s">
        <v>171</v>
      </c>
      <c r="AG61" s="20" t="s">
        <v>171</v>
      </c>
      <c r="AH61" s="20" t="s">
        <v>171</v>
      </c>
      <c r="AI61" s="20" t="s">
        <v>171</v>
      </c>
      <c r="AJ61" s="20" t="s">
        <v>171</v>
      </c>
      <c r="AK61" s="20" t="s">
        <v>171</v>
      </c>
      <c r="AL61" s="20" t="s">
        <v>171</v>
      </c>
      <c r="AM61" s="20" t="s">
        <v>171</v>
      </c>
      <c r="AN61" s="20" t="s">
        <v>171</v>
      </c>
      <c r="AO61" s="20" t="s">
        <v>171</v>
      </c>
      <c r="AP61" s="20" t="s">
        <v>171</v>
      </c>
      <c r="AQ61" s="20" t="s">
        <v>171</v>
      </c>
      <c r="AR61" s="20" t="s">
        <v>171</v>
      </c>
      <c r="AS61" s="20" t="s">
        <v>171</v>
      </c>
      <c r="AT61" s="20" t="s">
        <v>171</v>
      </c>
      <c r="AU61" s="20" t="s">
        <v>171</v>
      </c>
      <c r="AV61" s="20" t="s">
        <v>171</v>
      </c>
      <c r="AW61" s="20" t="s">
        <v>171</v>
      </c>
      <c r="AX61" s="20" t="s">
        <v>171</v>
      </c>
      <c r="AY61" s="20" t="s">
        <v>171</v>
      </c>
      <c r="AZ61" s="20" t="s">
        <v>171</v>
      </c>
      <c r="BA61" s="20" t="s">
        <v>171</v>
      </c>
      <c r="BB61" s="20" t="s">
        <v>171</v>
      </c>
      <c r="BC61" s="20" t="s">
        <v>171</v>
      </c>
      <c r="BD61" s="20" t="s">
        <v>171</v>
      </c>
      <c r="BE61" s="20" t="s">
        <v>171</v>
      </c>
      <c r="BF61" s="20" t="s">
        <v>171</v>
      </c>
      <c r="BG61" s="20" t="s">
        <v>171</v>
      </c>
      <c r="BH61" s="20" t="s">
        <v>171</v>
      </c>
      <c r="BI61" s="20" t="s">
        <v>171</v>
      </c>
      <c r="BJ61" s="47" t="s">
        <v>171</v>
      </c>
      <c r="BK61" s="47" t="s">
        <v>171</v>
      </c>
      <c r="BL61" s="47" t="s">
        <v>171</v>
      </c>
      <c r="BM61" s="47" t="s">
        <v>171</v>
      </c>
      <c r="BN61" s="47" t="s">
        <v>171</v>
      </c>
      <c r="BO61" s="47" t="s">
        <v>171</v>
      </c>
      <c r="BP61" s="47" t="s">
        <v>171</v>
      </c>
      <c r="BQ61" s="47" t="s">
        <v>171</v>
      </c>
      <c r="BR61" s="47" t="s">
        <v>171</v>
      </c>
      <c r="BS61" s="47" t="s">
        <v>171</v>
      </c>
      <c r="BT61" s="47" t="s">
        <v>171</v>
      </c>
      <c r="BU61" s="47" t="s">
        <v>171</v>
      </c>
      <c r="BV61" s="47" t="s">
        <v>171</v>
      </c>
      <c r="BW61" s="47" t="s">
        <v>171</v>
      </c>
      <c r="BX61" s="47" t="s">
        <v>171</v>
      </c>
      <c r="BY61" s="47" t="s">
        <v>171</v>
      </c>
      <c r="BZ61" s="47" t="s">
        <v>171</v>
      </c>
      <c r="CA61" s="47" t="s">
        <v>171</v>
      </c>
      <c r="CB61" s="47" t="s">
        <v>171</v>
      </c>
      <c r="CC61" s="20" t="s">
        <v>171</v>
      </c>
      <c r="CD61" s="20" t="s">
        <v>171</v>
      </c>
      <c r="CE61" s="20" t="s">
        <v>171</v>
      </c>
      <c r="CF61" s="20" t="s">
        <v>171</v>
      </c>
      <c r="CG61" s="20" t="s">
        <v>171</v>
      </c>
      <c r="CH61" s="20" t="s">
        <v>171</v>
      </c>
      <c r="CI61" s="20" t="s">
        <v>171</v>
      </c>
      <c r="CJ61" s="20" t="s">
        <v>171</v>
      </c>
      <c r="CK61" s="20" t="s">
        <v>171</v>
      </c>
      <c r="CL61" s="20" t="s">
        <v>171</v>
      </c>
      <c r="CM61" s="20" t="s">
        <v>171</v>
      </c>
      <c r="CN61" s="20" t="s">
        <v>171</v>
      </c>
      <c r="CO61" s="20" t="s">
        <v>171</v>
      </c>
      <c r="CP61" s="20" t="s">
        <v>171</v>
      </c>
      <c r="CQ61" s="20" t="s">
        <v>171</v>
      </c>
      <c r="CR61" s="20" t="s">
        <v>171</v>
      </c>
      <c r="CS61" s="20" t="s">
        <v>171</v>
      </c>
      <c r="CT61" s="20" t="s">
        <v>171</v>
      </c>
      <c r="CU61" s="20" t="s">
        <v>171</v>
      </c>
      <c r="CV61" s="20" t="s">
        <v>171</v>
      </c>
      <c r="CW61" s="20" t="s">
        <v>171</v>
      </c>
      <c r="CX61" s="20" t="s">
        <v>171</v>
      </c>
      <c r="CY61" s="20" t="s">
        <v>171</v>
      </c>
    </row>
    <row r="62" spans="1:103" x14ac:dyDescent="0.2">
      <c r="BJ62" s="45"/>
      <c r="BK62" s="46"/>
      <c r="BL62" s="45"/>
      <c r="BM62" s="45"/>
      <c r="BN62" s="46"/>
      <c r="BO62" s="45"/>
      <c r="BP62" s="45"/>
      <c r="BQ62" s="47" t="s">
        <v>171</v>
      </c>
      <c r="BR62" s="47" t="s">
        <v>171</v>
      </c>
      <c r="BS62" s="47" t="s">
        <v>171</v>
      </c>
      <c r="BT62" s="47" t="s">
        <v>171</v>
      </c>
      <c r="BU62" s="47" t="s">
        <v>171</v>
      </c>
      <c r="BV62" s="47" t="s">
        <v>171</v>
      </c>
      <c r="BW62" s="47" t="s">
        <v>171</v>
      </c>
      <c r="BX62" s="47" t="s">
        <v>171</v>
      </c>
      <c r="BY62" s="47" t="s">
        <v>171</v>
      </c>
      <c r="BZ62" s="47" t="s">
        <v>171</v>
      </c>
      <c r="CA62" s="47" t="s">
        <v>171</v>
      </c>
      <c r="CB62" s="47" t="s">
        <v>171</v>
      </c>
      <c r="CC62" s="20" t="s">
        <v>171</v>
      </c>
      <c r="CD62" s="20" t="s">
        <v>171</v>
      </c>
      <c r="CE62" s="20" t="s">
        <v>171</v>
      </c>
      <c r="CF62" s="20" t="s">
        <v>171</v>
      </c>
      <c r="CG62" s="20" t="s">
        <v>171</v>
      </c>
      <c r="CH62" s="20" t="s">
        <v>171</v>
      </c>
      <c r="CI62" s="20" t="s">
        <v>171</v>
      </c>
      <c r="CJ62" s="20" t="s">
        <v>171</v>
      </c>
      <c r="CK62" s="20" t="s">
        <v>171</v>
      </c>
      <c r="CL62" s="20" t="s">
        <v>171</v>
      </c>
      <c r="CM62" s="20" t="s">
        <v>171</v>
      </c>
      <c r="CN62" s="20" t="s">
        <v>171</v>
      </c>
      <c r="CO62" s="20" t="s">
        <v>171</v>
      </c>
      <c r="CP62" s="20" t="s">
        <v>171</v>
      </c>
      <c r="CQ62" s="20" t="s">
        <v>171</v>
      </c>
      <c r="CR62" s="20" t="s">
        <v>171</v>
      </c>
      <c r="CS62" s="20" t="s">
        <v>171</v>
      </c>
      <c r="CT62" s="20" t="s">
        <v>171</v>
      </c>
      <c r="CU62" s="20" t="s">
        <v>171</v>
      </c>
      <c r="CV62" s="20" t="s">
        <v>171</v>
      </c>
      <c r="CW62" s="20" t="s">
        <v>171</v>
      </c>
      <c r="CX62" s="20" t="s">
        <v>171</v>
      </c>
      <c r="CY62" s="20" t="s">
        <v>171</v>
      </c>
    </row>
    <row r="63" spans="1:103" x14ac:dyDescent="0.2">
      <c r="BJ63" s="45"/>
      <c r="BK63" s="46"/>
      <c r="BL63" s="45"/>
      <c r="BM63" s="45"/>
      <c r="BN63" s="46"/>
      <c r="BO63" s="45"/>
      <c r="BP63" s="45"/>
      <c r="BQ63" s="47" t="s">
        <v>171</v>
      </c>
      <c r="BR63" s="47" t="s">
        <v>171</v>
      </c>
      <c r="BS63" s="47" t="s">
        <v>171</v>
      </c>
      <c r="BT63" s="47" t="s">
        <v>171</v>
      </c>
      <c r="BU63" s="47" t="s">
        <v>171</v>
      </c>
      <c r="BV63" s="47" t="s">
        <v>171</v>
      </c>
      <c r="BW63" s="47" t="s">
        <v>171</v>
      </c>
      <c r="BX63" s="47" t="s">
        <v>171</v>
      </c>
      <c r="BY63" s="47" t="s">
        <v>171</v>
      </c>
      <c r="BZ63" s="47" t="s">
        <v>171</v>
      </c>
      <c r="CA63" s="47" t="s">
        <v>171</v>
      </c>
      <c r="CB63" s="47" t="s">
        <v>171</v>
      </c>
      <c r="CC63" s="20" t="s">
        <v>171</v>
      </c>
      <c r="CD63" s="20" t="s">
        <v>171</v>
      </c>
      <c r="CE63" s="20" t="s">
        <v>171</v>
      </c>
      <c r="CF63" s="20" t="s">
        <v>171</v>
      </c>
      <c r="CG63" s="20" t="s">
        <v>171</v>
      </c>
      <c r="CH63" s="20" t="s">
        <v>171</v>
      </c>
      <c r="CI63" s="20" t="s">
        <v>171</v>
      </c>
      <c r="CJ63" s="20" t="s">
        <v>171</v>
      </c>
      <c r="CK63" s="20" t="s">
        <v>171</v>
      </c>
      <c r="CL63" s="20" t="s">
        <v>171</v>
      </c>
      <c r="CM63" s="20" t="s">
        <v>171</v>
      </c>
      <c r="CN63" s="20" t="s">
        <v>171</v>
      </c>
      <c r="CO63" s="20" t="s">
        <v>171</v>
      </c>
      <c r="CP63" s="20" t="s">
        <v>171</v>
      </c>
      <c r="CQ63" s="20" t="s">
        <v>171</v>
      </c>
      <c r="CR63" s="20" t="s">
        <v>171</v>
      </c>
      <c r="CS63" s="20" t="s">
        <v>171</v>
      </c>
      <c r="CT63" s="20" t="s">
        <v>171</v>
      </c>
      <c r="CU63" s="20" t="s">
        <v>171</v>
      </c>
      <c r="CV63" s="20" t="s">
        <v>171</v>
      </c>
      <c r="CW63" s="20" t="s">
        <v>171</v>
      </c>
      <c r="CX63" s="20" t="s">
        <v>171</v>
      </c>
      <c r="CY63" s="20" t="s">
        <v>171</v>
      </c>
    </row>
    <row r="64" spans="1:103" x14ac:dyDescent="0.2">
      <c r="BJ64" s="45"/>
      <c r="BK64" s="46"/>
      <c r="BL64" s="45"/>
      <c r="BM64" s="45"/>
      <c r="BN64" s="46"/>
      <c r="BO64" s="45"/>
      <c r="BP64" s="45"/>
      <c r="BQ64" s="47" t="s">
        <v>171</v>
      </c>
      <c r="BR64" s="47" t="s">
        <v>171</v>
      </c>
      <c r="BS64" s="47" t="s">
        <v>171</v>
      </c>
      <c r="BT64" s="47" t="s">
        <v>171</v>
      </c>
      <c r="BU64" s="47" t="s">
        <v>171</v>
      </c>
      <c r="BV64" s="47" t="s">
        <v>171</v>
      </c>
      <c r="BW64" s="47" t="s">
        <v>171</v>
      </c>
      <c r="BX64" s="47" t="s">
        <v>171</v>
      </c>
      <c r="BY64" s="47" t="s">
        <v>171</v>
      </c>
      <c r="BZ64" s="47" t="s">
        <v>171</v>
      </c>
      <c r="CA64" s="47" t="s">
        <v>171</v>
      </c>
      <c r="CB64" s="47" t="s">
        <v>171</v>
      </c>
      <c r="CC64" s="20" t="s">
        <v>171</v>
      </c>
      <c r="CD64" s="20" t="s">
        <v>171</v>
      </c>
      <c r="CE64" s="20" t="s">
        <v>171</v>
      </c>
      <c r="CF64" s="20" t="s">
        <v>171</v>
      </c>
      <c r="CG64" s="20" t="s">
        <v>171</v>
      </c>
      <c r="CH64" s="20" t="s">
        <v>171</v>
      </c>
      <c r="CI64" s="20" t="s">
        <v>171</v>
      </c>
      <c r="CJ64" s="20" t="s">
        <v>171</v>
      </c>
      <c r="CK64" s="20" t="s">
        <v>171</v>
      </c>
      <c r="CL64" s="20" t="s">
        <v>171</v>
      </c>
      <c r="CM64" s="20" t="s">
        <v>171</v>
      </c>
      <c r="CN64" s="20" t="s">
        <v>171</v>
      </c>
      <c r="CO64" s="20" t="s">
        <v>171</v>
      </c>
      <c r="CP64" s="20" t="s">
        <v>171</v>
      </c>
      <c r="CQ64" s="20" t="s">
        <v>171</v>
      </c>
      <c r="CR64" s="20" t="s">
        <v>171</v>
      </c>
      <c r="CS64" s="20" t="s">
        <v>171</v>
      </c>
      <c r="CT64" s="20" t="s">
        <v>171</v>
      </c>
      <c r="CU64" s="20" t="s">
        <v>171</v>
      </c>
      <c r="CV64" s="20" t="s">
        <v>171</v>
      </c>
      <c r="CW64" s="20" t="s">
        <v>171</v>
      </c>
      <c r="CX64" s="20" t="s">
        <v>171</v>
      </c>
      <c r="CY64" s="20" t="s">
        <v>171</v>
      </c>
    </row>
    <row r="65" spans="62:103" x14ac:dyDescent="0.2">
      <c r="BJ65" s="45"/>
      <c r="BK65" s="46"/>
      <c r="BL65" s="45"/>
      <c r="BM65" s="45"/>
      <c r="BN65" s="46"/>
      <c r="BO65" s="45"/>
      <c r="BP65" s="45"/>
      <c r="BQ65" s="47" t="s">
        <v>171</v>
      </c>
      <c r="BR65" s="47" t="s">
        <v>171</v>
      </c>
      <c r="BS65" s="47" t="s">
        <v>171</v>
      </c>
      <c r="BT65" s="47" t="s">
        <v>171</v>
      </c>
      <c r="BU65" s="47" t="s">
        <v>171</v>
      </c>
      <c r="BV65" s="47" t="s">
        <v>171</v>
      </c>
      <c r="BW65" s="47" t="s">
        <v>171</v>
      </c>
      <c r="BX65" s="47" t="s">
        <v>171</v>
      </c>
      <c r="BY65" s="47" t="s">
        <v>171</v>
      </c>
      <c r="BZ65" s="47" t="s">
        <v>171</v>
      </c>
      <c r="CA65" s="47" t="s">
        <v>171</v>
      </c>
      <c r="CB65" s="47" t="s">
        <v>171</v>
      </c>
      <c r="CC65" s="20" t="s">
        <v>171</v>
      </c>
      <c r="CD65" s="20" t="s">
        <v>171</v>
      </c>
      <c r="CE65" s="20" t="s">
        <v>171</v>
      </c>
      <c r="CF65" s="20" t="s">
        <v>171</v>
      </c>
      <c r="CG65" s="20" t="s">
        <v>171</v>
      </c>
      <c r="CH65" s="20" t="s">
        <v>171</v>
      </c>
      <c r="CI65" s="20" t="s">
        <v>171</v>
      </c>
      <c r="CJ65" s="20" t="s">
        <v>171</v>
      </c>
      <c r="CK65" s="20" t="s">
        <v>171</v>
      </c>
      <c r="CL65" s="20" t="s">
        <v>171</v>
      </c>
      <c r="CM65" s="20" t="s">
        <v>171</v>
      </c>
      <c r="CN65" s="20" t="s">
        <v>171</v>
      </c>
      <c r="CO65" s="20" t="s">
        <v>171</v>
      </c>
      <c r="CP65" s="20" t="s">
        <v>171</v>
      </c>
      <c r="CQ65" s="20" t="s">
        <v>171</v>
      </c>
      <c r="CR65" s="20" t="s">
        <v>171</v>
      </c>
      <c r="CS65" s="20" t="s">
        <v>171</v>
      </c>
      <c r="CT65" s="20" t="s">
        <v>171</v>
      </c>
      <c r="CU65" s="20" t="s">
        <v>171</v>
      </c>
      <c r="CV65" s="20" t="s">
        <v>171</v>
      </c>
      <c r="CW65" s="20" t="s">
        <v>171</v>
      </c>
      <c r="CX65" s="20" t="s">
        <v>171</v>
      </c>
      <c r="CY65" s="20" t="s">
        <v>171</v>
      </c>
    </row>
    <row r="66" spans="62:103" x14ac:dyDescent="0.2">
      <c r="BJ66" s="45"/>
      <c r="BK66" s="46"/>
      <c r="BL66" s="45"/>
      <c r="BM66" s="45"/>
      <c r="BN66" s="46"/>
      <c r="BO66" s="45"/>
      <c r="BP66" s="45"/>
      <c r="BQ66" s="47" t="s">
        <v>171</v>
      </c>
      <c r="BR66" s="47" t="s">
        <v>171</v>
      </c>
      <c r="BS66" s="47" t="s">
        <v>171</v>
      </c>
      <c r="BT66" s="47" t="s">
        <v>171</v>
      </c>
      <c r="BU66" s="47" t="s">
        <v>171</v>
      </c>
      <c r="BV66" s="47" t="s">
        <v>171</v>
      </c>
      <c r="BW66" s="47" t="s">
        <v>171</v>
      </c>
      <c r="BX66" s="47" t="s">
        <v>171</v>
      </c>
      <c r="BY66" s="47" t="s">
        <v>171</v>
      </c>
      <c r="BZ66" s="47" t="s">
        <v>171</v>
      </c>
      <c r="CA66" s="47" t="s">
        <v>171</v>
      </c>
      <c r="CB66" s="47" t="s">
        <v>171</v>
      </c>
      <c r="CC66" s="20" t="s">
        <v>171</v>
      </c>
      <c r="CD66" s="20" t="s">
        <v>171</v>
      </c>
      <c r="CE66" s="20" t="s">
        <v>171</v>
      </c>
      <c r="CF66" s="20" t="s">
        <v>171</v>
      </c>
      <c r="CG66" s="20" t="s">
        <v>171</v>
      </c>
      <c r="CH66" s="20" t="s">
        <v>171</v>
      </c>
      <c r="CI66" s="20" t="s">
        <v>171</v>
      </c>
      <c r="CJ66" s="20" t="s">
        <v>171</v>
      </c>
      <c r="CK66" s="20" t="s">
        <v>171</v>
      </c>
      <c r="CL66" s="20" t="s">
        <v>171</v>
      </c>
      <c r="CM66" s="20" t="s">
        <v>171</v>
      </c>
      <c r="CN66" s="20" t="s">
        <v>171</v>
      </c>
      <c r="CO66" s="20" t="s">
        <v>171</v>
      </c>
      <c r="CP66" s="20" t="s">
        <v>171</v>
      </c>
      <c r="CQ66" s="20" t="s">
        <v>171</v>
      </c>
      <c r="CR66" s="20" t="s">
        <v>171</v>
      </c>
      <c r="CS66" s="20" t="s">
        <v>171</v>
      </c>
      <c r="CT66" s="20" t="s">
        <v>171</v>
      </c>
      <c r="CU66" s="20" t="s">
        <v>171</v>
      </c>
      <c r="CV66" s="20" t="s">
        <v>171</v>
      </c>
      <c r="CW66" s="20" t="s">
        <v>171</v>
      </c>
      <c r="CX66" s="20" t="s">
        <v>171</v>
      </c>
      <c r="CY66" s="20" t="s">
        <v>171</v>
      </c>
    </row>
    <row r="67" spans="62:103" x14ac:dyDescent="0.2">
      <c r="BJ67" s="45"/>
      <c r="BK67" s="46"/>
      <c r="BL67" s="45"/>
      <c r="BM67" s="45"/>
      <c r="BN67" s="46"/>
      <c r="BO67" s="45"/>
      <c r="BP67" s="45"/>
      <c r="BQ67" s="47" t="s">
        <v>171</v>
      </c>
      <c r="BR67" s="47" t="s">
        <v>171</v>
      </c>
      <c r="BS67" s="47" t="s">
        <v>171</v>
      </c>
      <c r="BT67" s="47" t="s">
        <v>171</v>
      </c>
      <c r="BU67" s="47" t="s">
        <v>171</v>
      </c>
      <c r="BV67" s="47" t="s">
        <v>171</v>
      </c>
      <c r="BW67" s="47" t="s">
        <v>171</v>
      </c>
      <c r="BX67" s="47" t="s">
        <v>171</v>
      </c>
      <c r="BY67" s="47" t="s">
        <v>171</v>
      </c>
      <c r="BZ67" s="47" t="s">
        <v>171</v>
      </c>
      <c r="CA67" s="47" t="s">
        <v>171</v>
      </c>
      <c r="CB67" s="47" t="s">
        <v>171</v>
      </c>
      <c r="CC67" s="20" t="s">
        <v>171</v>
      </c>
      <c r="CD67" s="20" t="s">
        <v>171</v>
      </c>
      <c r="CE67" s="20" t="s">
        <v>171</v>
      </c>
      <c r="CF67" s="20" t="s">
        <v>171</v>
      </c>
      <c r="CG67" s="20" t="s">
        <v>171</v>
      </c>
      <c r="CH67" s="20" t="s">
        <v>171</v>
      </c>
      <c r="CI67" s="20" t="s">
        <v>171</v>
      </c>
      <c r="CJ67" s="20" t="s">
        <v>171</v>
      </c>
      <c r="CK67" s="20" t="s">
        <v>171</v>
      </c>
      <c r="CL67" s="20" t="s">
        <v>171</v>
      </c>
      <c r="CM67" s="20" t="s">
        <v>171</v>
      </c>
      <c r="CN67" s="20" t="s">
        <v>171</v>
      </c>
      <c r="CO67" s="20" t="s">
        <v>171</v>
      </c>
      <c r="CP67" s="20" t="s">
        <v>171</v>
      </c>
      <c r="CQ67" s="20" t="s">
        <v>171</v>
      </c>
      <c r="CR67" s="20" t="s">
        <v>171</v>
      </c>
      <c r="CS67" s="20" t="s">
        <v>171</v>
      </c>
      <c r="CT67" s="20" t="s">
        <v>171</v>
      </c>
      <c r="CU67" s="20" t="s">
        <v>171</v>
      </c>
      <c r="CV67" s="20" t="s">
        <v>171</v>
      </c>
      <c r="CW67" s="20" t="s">
        <v>171</v>
      </c>
      <c r="CX67" s="20" t="s">
        <v>171</v>
      </c>
      <c r="CY67" s="20" t="s">
        <v>171</v>
      </c>
    </row>
    <row r="68" spans="62:103" x14ac:dyDescent="0.2">
      <c r="BJ68" s="45"/>
      <c r="BK68" s="46"/>
      <c r="BL68" s="45"/>
      <c r="BM68" s="45"/>
      <c r="BN68" s="46"/>
      <c r="BO68" s="45"/>
      <c r="BP68" s="45"/>
      <c r="BQ68" s="47" t="s">
        <v>171</v>
      </c>
      <c r="BR68" s="47" t="s">
        <v>171</v>
      </c>
      <c r="BS68" s="47" t="s">
        <v>171</v>
      </c>
      <c r="BT68" s="47" t="s">
        <v>171</v>
      </c>
      <c r="BU68" s="47" t="s">
        <v>171</v>
      </c>
      <c r="BV68" s="47" t="s">
        <v>171</v>
      </c>
      <c r="BW68" s="47" t="s">
        <v>171</v>
      </c>
      <c r="BX68" s="47" t="s">
        <v>171</v>
      </c>
      <c r="BY68" s="47" t="s">
        <v>171</v>
      </c>
      <c r="BZ68" s="47" t="s">
        <v>171</v>
      </c>
      <c r="CA68" s="47" t="s">
        <v>171</v>
      </c>
      <c r="CB68" s="47" t="s">
        <v>171</v>
      </c>
      <c r="CC68" s="20" t="s">
        <v>171</v>
      </c>
      <c r="CD68" s="20" t="s">
        <v>171</v>
      </c>
      <c r="CE68" s="20" t="s">
        <v>171</v>
      </c>
      <c r="CF68" s="20" t="s">
        <v>171</v>
      </c>
      <c r="CG68" s="20" t="s">
        <v>171</v>
      </c>
      <c r="CH68" s="20" t="s">
        <v>171</v>
      </c>
      <c r="CI68" s="20" t="s">
        <v>171</v>
      </c>
      <c r="CJ68" s="20" t="s">
        <v>171</v>
      </c>
      <c r="CK68" s="20" t="s">
        <v>171</v>
      </c>
      <c r="CL68" s="20" t="s">
        <v>171</v>
      </c>
      <c r="CM68" s="20" t="s">
        <v>171</v>
      </c>
      <c r="CN68" s="20" t="s">
        <v>171</v>
      </c>
      <c r="CO68" s="20" t="s">
        <v>171</v>
      </c>
      <c r="CP68" s="20" t="s">
        <v>171</v>
      </c>
      <c r="CQ68" s="20" t="s">
        <v>171</v>
      </c>
      <c r="CR68" s="20" t="s">
        <v>171</v>
      </c>
      <c r="CS68" s="20" t="s">
        <v>171</v>
      </c>
      <c r="CT68" s="20" t="s">
        <v>171</v>
      </c>
      <c r="CU68" s="20" t="s">
        <v>171</v>
      </c>
      <c r="CV68" s="20" t="s">
        <v>171</v>
      </c>
      <c r="CW68" s="20" t="s">
        <v>171</v>
      </c>
      <c r="CX68" s="20" t="s">
        <v>171</v>
      </c>
      <c r="CY68" s="20" t="s">
        <v>171</v>
      </c>
    </row>
    <row r="69" spans="62:103" x14ac:dyDescent="0.2">
      <c r="BJ69" s="45"/>
      <c r="BK69" s="46"/>
      <c r="BL69" s="45"/>
      <c r="BM69" s="45"/>
      <c r="BN69" s="46"/>
      <c r="BO69" s="45"/>
      <c r="BP69" s="45"/>
      <c r="BQ69" s="47" t="s">
        <v>171</v>
      </c>
      <c r="BR69" s="47" t="s">
        <v>171</v>
      </c>
      <c r="BS69" s="47" t="s">
        <v>171</v>
      </c>
      <c r="BT69" s="47" t="s">
        <v>171</v>
      </c>
      <c r="BU69" s="47" t="s">
        <v>171</v>
      </c>
      <c r="BV69" s="47" t="s">
        <v>171</v>
      </c>
      <c r="BW69" s="47" t="s">
        <v>171</v>
      </c>
      <c r="BX69" s="47" t="s">
        <v>171</v>
      </c>
      <c r="BY69" s="47" t="s">
        <v>171</v>
      </c>
      <c r="BZ69" s="47" t="s">
        <v>171</v>
      </c>
      <c r="CA69" s="47" t="s">
        <v>171</v>
      </c>
      <c r="CB69" s="47" t="s">
        <v>171</v>
      </c>
      <c r="CC69" s="20" t="s">
        <v>171</v>
      </c>
      <c r="CD69" s="20" t="s">
        <v>171</v>
      </c>
      <c r="CE69" s="20" t="s">
        <v>171</v>
      </c>
      <c r="CF69" s="20" t="s">
        <v>171</v>
      </c>
      <c r="CG69" s="20" t="s">
        <v>171</v>
      </c>
      <c r="CH69" s="20" t="s">
        <v>171</v>
      </c>
      <c r="CI69" s="20" t="s">
        <v>171</v>
      </c>
      <c r="CJ69" s="20" t="s">
        <v>171</v>
      </c>
      <c r="CK69" s="20" t="s">
        <v>171</v>
      </c>
      <c r="CL69" s="20" t="s">
        <v>171</v>
      </c>
      <c r="CM69" s="20" t="s">
        <v>171</v>
      </c>
      <c r="CN69" s="20" t="s">
        <v>171</v>
      </c>
      <c r="CO69" s="20" t="s">
        <v>171</v>
      </c>
      <c r="CP69" s="20" t="s">
        <v>171</v>
      </c>
      <c r="CQ69" s="20" t="s">
        <v>171</v>
      </c>
      <c r="CR69" s="20" t="s">
        <v>171</v>
      </c>
      <c r="CS69" s="20" t="s">
        <v>171</v>
      </c>
      <c r="CT69" s="20" t="s">
        <v>171</v>
      </c>
      <c r="CU69" s="20" t="s">
        <v>171</v>
      </c>
      <c r="CV69" s="20" t="s">
        <v>171</v>
      </c>
      <c r="CW69" s="20" t="s">
        <v>171</v>
      </c>
      <c r="CX69" s="20" t="s">
        <v>171</v>
      </c>
      <c r="CY69" s="20" t="s">
        <v>171</v>
      </c>
    </row>
    <row r="70" spans="62:103" x14ac:dyDescent="0.2">
      <c r="BJ70" s="45"/>
      <c r="BK70" s="46"/>
      <c r="BL70" s="45"/>
      <c r="BM70" s="45"/>
      <c r="BN70" s="46"/>
      <c r="BO70" s="45"/>
      <c r="BP70" s="45"/>
      <c r="BQ70" s="47" t="s">
        <v>171</v>
      </c>
      <c r="BR70" s="47" t="s">
        <v>171</v>
      </c>
      <c r="BS70" s="47" t="s">
        <v>171</v>
      </c>
      <c r="BT70" s="47" t="s">
        <v>171</v>
      </c>
      <c r="BU70" s="47" t="s">
        <v>171</v>
      </c>
      <c r="BV70" s="47" t="s">
        <v>171</v>
      </c>
      <c r="BW70" s="47" t="s">
        <v>171</v>
      </c>
      <c r="BX70" s="47" t="s">
        <v>171</v>
      </c>
      <c r="BY70" s="47" t="s">
        <v>171</v>
      </c>
      <c r="BZ70" s="47" t="s">
        <v>171</v>
      </c>
      <c r="CA70" s="47" t="s">
        <v>171</v>
      </c>
      <c r="CB70" s="47" t="s">
        <v>171</v>
      </c>
      <c r="CC70" s="20" t="s">
        <v>171</v>
      </c>
      <c r="CD70" s="20" t="s">
        <v>171</v>
      </c>
      <c r="CE70" s="20" t="s">
        <v>171</v>
      </c>
      <c r="CF70" s="20" t="s">
        <v>171</v>
      </c>
      <c r="CG70" s="20" t="s">
        <v>171</v>
      </c>
      <c r="CH70" s="20" t="s">
        <v>171</v>
      </c>
      <c r="CI70" s="20" t="s">
        <v>171</v>
      </c>
      <c r="CJ70" s="20" t="s">
        <v>171</v>
      </c>
      <c r="CK70" s="20" t="s">
        <v>171</v>
      </c>
      <c r="CL70" s="20" t="s">
        <v>171</v>
      </c>
      <c r="CM70" s="20" t="s">
        <v>171</v>
      </c>
      <c r="CN70" s="20" t="s">
        <v>171</v>
      </c>
      <c r="CO70" s="20" t="s">
        <v>171</v>
      </c>
      <c r="CP70" s="20" t="s">
        <v>171</v>
      </c>
      <c r="CQ70" s="20" t="s">
        <v>171</v>
      </c>
      <c r="CR70" s="20" t="s">
        <v>171</v>
      </c>
      <c r="CS70" s="20" t="s">
        <v>171</v>
      </c>
      <c r="CT70" s="20" t="s">
        <v>171</v>
      </c>
      <c r="CU70" s="20" t="s">
        <v>171</v>
      </c>
      <c r="CV70" s="20" t="s">
        <v>171</v>
      </c>
      <c r="CW70" s="20" t="s">
        <v>171</v>
      </c>
      <c r="CX70" s="20" t="s">
        <v>171</v>
      </c>
      <c r="CY70" s="20" t="s">
        <v>171</v>
      </c>
    </row>
    <row r="71" spans="62:103" x14ac:dyDescent="0.2">
      <c r="BJ71" s="45"/>
      <c r="BK71" s="46"/>
      <c r="BL71" s="45"/>
      <c r="BM71" s="45"/>
      <c r="BN71" s="46"/>
      <c r="BO71" s="45"/>
      <c r="BP71" s="45"/>
      <c r="BQ71" s="47" t="s">
        <v>171</v>
      </c>
      <c r="BR71" s="47" t="s">
        <v>171</v>
      </c>
      <c r="BS71" s="47" t="s">
        <v>171</v>
      </c>
      <c r="BT71" s="47" t="s">
        <v>171</v>
      </c>
      <c r="BU71" s="47" t="s">
        <v>171</v>
      </c>
      <c r="BV71" s="47" t="s">
        <v>171</v>
      </c>
      <c r="BW71" s="47" t="s">
        <v>171</v>
      </c>
      <c r="BX71" s="47" t="s">
        <v>171</v>
      </c>
      <c r="BY71" s="47" t="s">
        <v>171</v>
      </c>
      <c r="BZ71" s="47" t="s">
        <v>171</v>
      </c>
      <c r="CA71" s="47" t="s">
        <v>171</v>
      </c>
      <c r="CB71" s="47" t="s">
        <v>171</v>
      </c>
      <c r="CC71" s="20" t="s">
        <v>171</v>
      </c>
      <c r="CD71" s="20" t="s">
        <v>171</v>
      </c>
      <c r="CE71" s="20" t="s">
        <v>171</v>
      </c>
      <c r="CF71" s="20" t="s">
        <v>171</v>
      </c>
      <c r="CG71" s="20" t="s">
        <v>171</v>
      </c>
      <c r="CH71" s="20" t="s">
        <v>171</v>
      </c>
      <c r="CI71" s="20" t="s">
        <v>171</v>
      </c>
      <c r="CJ71" s="20" t="s">
        <v>171</v>
      </c>
      <c r="CK71" s="20" t="s">
        <v>171</v>
      </c>
      <c r="CL71" s="20" t="s">
        <v>171</v>
      </c>
      <c r="CM71" s="20" t="s">
        <v>171</v>
      </c>
      <c r="CN71" s="20" t="s">
        <v>171</v>
      </c>
      <c r="CO71" s="20" t="s">
        <v>171</v>
      </c>
      <c r="CP71" s="20" t="s">
        <v>171</v>
      </c>
      <c r="CQ71" s="20" t="s">
        <v>171</v>
      </c>
      <c r="CR71" s="20" t="s">
        <v>171</v>
      </c>
      <c r="CS71" s="20" t="s">
        <v>171</v>
      </c>
      <c r="CT71" s="20" t="s">
        <v>171</v>
      </c>
      <c r="CU71" s="20" t="s">
        <v>171</v>
      </c>
      <c r="CV71" s="20" t="s">
        <v>171</v>
      </c>
      <c r="CW71" s="20" t="s">
        <v>171</v>
      </c>
      <c r="CX71" s="20" t="s">
        <v>171</v>
      </c>
      <c r="CY71" s="20" t="s">
        <v>171</v>
      </c>
    </row>
    <row r="72" spans="62:103" x14ac:dyDescent="0.2">
      <c r="BQ72" s="20" t="s">
        <v>171</v>
      </c>
      <c r="BR72" s="20" t="s">
        <v>171</v>
      </c>
      <c r="BS72" s="20" t="s">
        <v>171</v>
      </c>
      <c r="BT72" s="20" t="s">
        <v>171</v>
      </c>
      <c r="BU72" s="20" t="s">
        <v>171</v>
      </c>
      <c r="BV72" s="20" t="s">
        <v>171</v>
      </c>
      <c r="BW72" s="20" t="s">
        <v>171</v>
      </c>
      <c r="BX72" s="20" t="s">
        <v>171</v>
      </c>
      <c r="BY72" s="20" t="s">
        <v>171</v>
      </c>
      <c r="BZ72" s="20" t="s">
        <v>171</v>
      </c>
      <c r="CA72" s="20" t="s">
        <v>171</v>
      </c>
      <c r="CB72" s="20" t="s">
        <v>171</v>
      </c>
      <c r="CC72" s="20" t="s">
        <v>171</v>
      </c>
      <c r="CD72" s="20" t="s">
        <v>171</v>
      </c>
      <c r="CE72" s="20" t="s">
        <v>171</v>
      </c>
      <c r="CF72" s="20" t="s">
        <v>171</v>
      </c>
      <c r="CG72" s="20" t="s">
        <v>171</v>
      </c>
      <c r="CH72" s="20" t="s">
        <v>171</v>
      </c>
      <c r="CI72" s="20" t="s">
        <v>171</v>
      </c>
      <c r="CJ72" s="20" t="s">
        <v>171</v>
      </c>
      <c r="CK72" s="20" t="s">
        <v>171</v>
      </c>
      <c r="CL72" s="20" t="s">
        <v>171</v>
      </c>
      <c r="CM72" s="20" t="s">
        <v>171</v>
      </c>
      <c r="CN72" s="20" t="s">
        <v>171</v>
      </c>
      <c r="CO72" s="20" t="s">
        <v>171</v>
      </c>
      <c r="CP72" s="20" t="s">
        <v>171</v>
      </c>
      <c r="CQ72" s="20" t="s">
        <v>171</v>
      </c>
      <c r="CR72" s="20" t="s">
        <v>171</v>
      </c>
      <c r="CS72" s="20" t="s">
        <v>171</v>
      </c>
      <c r="CT72" s="20" t="s">
        <v>171</v>
      </c>
      <c r="CU72" s="20" t="s">
        <v>171</v>
      </c>
      <c r="CV72" s="20" t="s">
        <v>171</v>
      </c>
      <c r="CW72" s="20" t="s">
        <v>171</v>
      </c>
      <c r="CX72" s="20" t="s">
        <v>171</v>
      </c>
      <c r="CY72" s="20" t="s">
        <v>171</v>
      </c>
    </row>
    <row r="73" spans="62:103" x14ac:dyDescent="0.2">
      <c r="BQ73" s="20" t="s">
        <v>171</v>
      </c>
      <c r="BR73" s="20" t="s">
        <v>171</v>
      </c>
      <c r="BS73" s="20" t="s">
        <v>171</v>
      </c>
      <c r="BT73" s="20" t="s">
        <v>171</v>
      </c>
      <c r="BU73" s="20" t="s">
        <v>171</v>
      </c>
      <c r="BV73" s="20" t="s">
        <v>171</v>
      </c>
      <c r="BW73" s="20" t="s">
        <v>171</v>
      </c>
      <c r="BX73" s="20" t="s">
        <v>171</v>
      </c>
      <c r="BY73" s="20" t="s">
        <v>171</v>
      </c>
      <c r="BZ73" s="20" t="s">
        <v>171</v>
      </c>
      <c r="CA73" s="20" t="s">
        <v>171</v>
      </c>
      <c r="CB73" s="20" t="s">
        <v>171</v>
      </c>
      <c r="CC73" s="20" t="s">
        <v>171</v>
      </c>
      <c r="CD73" s="20" t="s">
        <v>171</v>
      </c>
      <c r="CE73" s="20" t="s">
        <v>171</v>
      </c>
      <c r="CF73" s="20" t="s">
        <v>171</v>
      </c>
      <c r="CG73" s="20" t="s">
        <v>171</v>
      </c>
      <c r="CH73" s="20" t="s">
        <v>171</v>
      </c>
      <c r="CI73" s="20" t="s">
        <v>171</v>
      </c>
      <c r="CJ73" s="20" t="s">
        <v>171</v>
      </c>
      <c r="CK73" s="20" t="s">
        <v>171</v>
      </c>
      <c r="CL73" s="20" t="s">
        <v>171</v>
      </c>
      <c r="CM73" s="20" t="s">
        <v>171</v>
      </c>
      <c r="CN73" s="20" t="s">
        <v>171</v>
      </c>
      <c r="CO73" s="20" t="s">
        <v>171</v>
      </c>
      <c r="CP73" s="20" t="s">
        <v>171</v>
      </c>
      <c r="CQ73" s="20" t="s">
        <v>171</v>
      </c>
      <c r="CR73" s="20" t="s">
        <v>171</v>
      </c>
      <c r="CS73" s="20" t="s">
        <v>171</v>
      </c>
      <c r="CT73" s="20" t="s">
        <v>171</v>
      </c>
      <c r="CU73" s="20" t="s">
        <v>171</v>
      </c>
      <c r="CV73" s="20" t="s">
        <v>171</v>
      </c>
      <c r="CW73" s="20" t="s">
        <v>171</v>
      </c>
      <c r="CX73" s="20" t="s">
        <v>171</v>
      </c>
      <c r="CY73" s="20" t="s">
        <v>171</v>
      </c>
    </row>
    <row r="74" spans="62:103" x14ac:dyDescent="0.2">
      <c r="BQ74" s="20" t="s">
        <v>171</v>
      </c>
      <c r="BR74" s="20" t="s">
        <v>171</v>
      </c>
      <c r="BS74" s="20" t="s">
        <v>171</v>
      </c>
      <c r="BT74" s="20" t="s">
        <v>171</v>
      </c>
      <c r="BU74" s="20" t="s">
        <v>171</v>
      </c>
      <c r="BV74" s="20" t="s">
        <v>171</v>
      </c>
      <c r="BW74" s="20" t="s">
        <v>171</v>
      </c>
      <c r="BX74" s="20" t="s">
        <v>171</v>
      </c>
      <c r="BY74" s="20" t="s">
        <v>171</v>
      </c>
      <c r="BZ74" s="20" t="s">
        <v>171</v>
      </c>
      <c r="CA74" s="20" t="s">
        <v>171</v>
      </c>
      <c r="CB74" s="20" t="s">
        <v>171</v>
      </c>
      <c r="CC74" s="20" t="s">
        <v>171</v>
      </c>
      <c r="CD74" s="20" t="s">
        <v>171</v>
      </c>
      <c r="CE74" s="20" t="s">
        <v>171</v>
      </c>
      <c r="CF74" s="20" t="s">
        <v>171</v>
      </c>
      <c r="CG74" s="20" t="s">
        <v>171</v>
      </c>
      <c r="CH74" s="20" t="s">
        <v>171</v>
      </c>
      <c r="CI74" s="20" t="s">
        <v>171</v>
      </c>
      <c r="CJ74" s="20" t="s">
        <v>171</v>
      </c>
      <c r="CK74" s="20" t="s">
        <v>171</v>
      </c>
      <c r="CL74" s="20" t="s">
        <v>171</v>
      </c>
      <c r="CM74" s="20" t="s">
        <v>171</v>
      </c>
      <c r="CN74" s="20" t="s">
        <v>171</v>
      </c>
      <c r="CO74" s="20" t="s">
        <v>171</v>
      </c>
      <c r="CP74" s="20" t="s">
        <v>171</v>
      </c>
      <c r="CQ74" s="20" t="s">
        <v>171</v>
      </c>
      <c r="CR74" s="20" t="s">
        <v>171</v>
      </c>
      <c r="CS74" s="20" t="s">
        <v>171</v>
      </c>
      <c r="CT74" s="20" t="s">
        <v>171</v>
      </c>
      <c r="CU74" s="20" t="s">
        <v>171</v>
      </c>
      <c r="CV74" s="20" t="s">
        <v>171</v>
      </c>
      <c r="CW74" s="20" t="s">
        <v>171</v>
      </c>
      <c r="CX74" s="20" t="s">
        <v>171</v>
      </c>
      <c r="CY74" s="20" t="s">
        <v>171</v>
      </c>
    </row>
    <row r="75" spans="62:103" x14ac:dyDescent="0.2">
      <c r="BQ75" s="20" t="s">
        <v>171</v>
      </c>
      <c r="BR75" s="20" t="s">
        <v>171</v>
      </c>
      <c r="BS75" s="20" t="s">
        <v>171</v>
      </c>
      <c r="BT75" s="20" t="s">
        <v>171</v>
      </c>
      <c r="BU75" s="20" t="s">
        <v>171</v>
      </c>
      <c r="BV75" s="20" t="s">
        <v>171</v>
      </c>
      <c r="BW75" s="20" t="s">
        <v>171</v>
      </c>
      <c r="BX75" s="20" t="s">
        <v>171</v>
      </c>
      <c r="BY75" s="20" t="s">
        <v>171</v>
      </c>
      <c r="BZ75" s="20" t="s">
        <v>171</v>
      </c>
      <c r="CA75" s="20" t="s">
        <v>171</v>
      </c>
      <c r="CB75" s="20" t="s">
        <v>171</v>
      </c>
      <c r="CC75" s="20" t="s">
        <v>171</v>
      </c>
      <c r="CD75" s="20" t="s">
        <v>171</v>
      </c>
      <c r="CE75" s="20" t="s">
        <v>171</v>
      </c>
      <c r="CF75" s="20" t="s">
        <v>171</v>
      </c>
      <c r="CG75" s="20" t="s">
        <v>171</v>
      </c>
      <c r="CH75" s="20" t="s">
        <v>171</v>
      </c>
      <c r="CI75" s="20" t="s">
        <v>171</v>
      </c>
      <c r="CJ75" s="20" t="s">
        <v>171</v>
      </c>
      <c r="CK75" s="20" t="s">
        <v>171</v>
      </c>
      <c r="CL75" s="20" t="s">
        <v>171</v>
      </c>
      <c r="CM75" s="20" t="s">
        <v>171</v>
      </c>
      <c r="CN75" s="20" t="s">
        <v>171</v>
      </c>
      <c r="CO75" s="20" t="s">
        <v>171</v>
      </c>
      <c r="CP75" s="20" t="s">
        <v>171</v>
      </c>
      <c r="CQ75" s="20" t="s">
        <v>171</v>
      </c>
      <c r="CR75" s="20" t="s">
        <v>171</v>
      </c>
      <c r="CS75" s="20" t="s">
        <v>171</v>
      </c>
      <c r="CT75" s="20" t="s">
        <v>171</v>
      </c>
      <c r="CU75" s="20" t="s">
        <v>171</v>
      </c>
      <c r="CV75" s="20" t="s">
        <v>171</v>
      </c>
      <c r="CW75" s="20" t="s">
        <v>171</v>
      </c>
      <c r="CX75" s="20" t="s">
        <v>171</v>
      </c>
      <c r="CY75" s="20" t="s">
        <v>171</v>
      </c>
    </row>
    <row r="76" spans="62:103" x14ac:dyDescent="0.2">
      <c r="BQ76" s="20" t="s">
        <v>171</v>
      </c>
      <c r="BR76" s="20" t="s">
        <v>171</v>
      </c>
      <c r="BS76" s="20" t="s">
        <v>171</v>
      </c>
      <c r="BT76" s="20" t="s">
        <v>171</v>
      </c>
      <c r="BU76" s="20" t="s">
        <v>171</v>
      </c>
      <c r="BV76" s="20" t="s">
        <v>171</v>
      </c>
      <c r="BW76" s="20" t="s">
        <v>171</v>
      </c>
      <c r="BX76" s="20" t="s">
        <v>171</v>
      </c>
      <c r="BY76" s="20" t="s">
        <v>171</v>
      </c>
      <c r="BZ76" s="20" t="s">
        <v>171</v>
      </c>
      <c r="CA76" s="20" t="s">
        <v>171</v>
      </c>
      <c r="CB76" s="20" t="s">
        <v>171</v>
      </c>
      <c r="CC76" s="20" t="s">
        <v>171</v>
      </c>
      <c r="CD76" s="20" t="s">
        <v>171</v>
      </c>
      <c r="CE76" s="20" t="s">
        <v>171</v>
      </c>
      <c r="CF76" s="20" t="s">
        <v>171</v>
      </c>
      <c r="CG76" s="20" t="s">
        <v>171</v>
      </c>
      <c r="CH76" s="20" t="s">
        <v>171</v>
      </c>
      <c r="CI76" s="20" t="s">
        <v>171</v>
      </c>
      <c r="CJ76" s="20" t="s">
        <v>171</v>
      </c>
      <c r="CK76" s="20" t="s">
        <v>171</v>
      </c>
      <c r="CL76" s="20" t="s">
        <v>171</v>
      </c>
      <c r="CM76" s="20" t="s">
        <v>171</v>
      </c>
      <c r="CN76" s="20" t="s">
        <v>171</v>
      </c>
      <c r="CO76" s="20" t="s">
        <v>171</v>
      </c>
      <c r="CP76" s="20" t="s">
        <v>171</v>
      </c>
      <c r="CQ76" s="20" t="s">
        <v>171</v>
      </c>
      <c r="CR76" s="20" t="s">
        <v>171</v>
      </c>
      <c r="CS76" s="20" t="s">
        <v>171</v>
      </c>
      <c r="CT76" s="20" t="s">
        <v>171</v>
      </c>
      <c r="CU76" s="20" t="s">
        <v>171</v>
      </c>
      <c r="CV76" s="20" t="s">
        <v>171</v>
      </c>
      <c r="CW76" s="20" t="s">
        <v>171</v>
      </c>
      <c r="CX76" s="20" t="s">
        <v>171</v>
      </c>
      <c r="CY76" s="20" t="s">
        <v>171</v>
      </c>
    </row>
    <row r="77" spans="62:103" x14ac:dyDescent="0.2">
      <c r="BQ77" s="20" t="s">
        <v>171</v>
      </c>
      <c r="BR77" s="20" t="s">
        <v>171</v>
      </c>
      <c r="BS77" s="20" t="s">
        <v>171</v>
      </c>
      <c r="BT77" s="20" t="s">
        <v>171</v>
      </c>
      <c r="BU77" s="20" t="s">
        <v>171</v>
      </c>
      <c r="BV77" s="20" t="s">
        <v>171</v>
      </c>
      <c r="BW77" s="20" t="s">
        <v>171</v>
      </c>
      <c r="BX77" s="20" t="s">
        <v>171</v>
      </c>
      <c r="BY77" s="20" t="s">
        <v>171</v>
      </c>
      <c r="BZ77" s="20" t="s">
        <v>171</v>
      </c>
      <c r="CA77" s="20" t="s">
        <v>171</v>
      </c>
      <c r="CB77" s="20" t="s">
        <v>171</v>
      </c>
      <c r="CC77" s="20" t="s">
        <v>171</v>
      </c>
      <c r="CD77" s="20" t="s">
        <v>171</v>
      </c>
      <c r="CE77" s="20" t="s">
        <v>171</v>
      </c>
      <c r="CF77" s="20" t="s">
        <v>171</v>
      </c>
      <c r="CG77" s="20" t="s">
        <v>171</v>
      </c>
      <c r="CH77" s="20" t="s">
        <v>171</v>
      </c>
      <c r="CI77" s="20" t="s">
        <v>171</v>
      </c>
      <c r="CJ77" s="20" t="s">
        <v>171</v>
      </c>
      <c r="CK77" s="20" t="s">
        <v>171</v>
      </c>
      <c r="CL77" s="20" t="s">
        <v>171</v>
      </c>
      <c r="CM77" s="20" t="s">
        <v>171</v>
      </c>
      <c r="CN77" s="20" t="s">
        <v>171</v>
      </c>
      <c r="CO77" s="20" t="s">
        <v>171</v>
      </c>
      <c r="CP77" s="20" t="s">
        <v>171</v>
      </c>
      <c r="CQ77" s="20" t="s">
        <v>171</v>
      </c>
      <c r="CR77" s="20" t="s">
        <v>171</v>
      </c>
      <c r="CS77" s="20" t="s">
        <v>171</v>
      </c>
      <c r="CT77" s="20" t="s">
        <v>171</v>
      </c>
      <c r="CU77" s="20" t="s">
        <v>171</v>
      </c>
      <c r="CV77" s="20" t="s">
        <v>171</v>
      </c>
      <c r="CW77" s="20" t="s">
        <v>171</v>
      </c>
      <c r="CX77" s="20" t="s">
        <v>171</v>
      </c>
      <c r="CY77" s="20" t="s">
        <v>171</v>
      </c>
    </row>
    <row r="78" spans="62:103" x14ac:dyDescent="0.2">
      <c r="BQ78" s="20" t="s">
        <v>171</v>
      </c>
      <c r="BR78" s="20" t="s">
        <v>171</v>
      </c>
      <c r="BS78" s="20" t="s">
        <v>171</v>
      </c>
      <c r="BT78" s="20" t="s">
        <v>171</v>
      </c>
      <c r="BU78" s="20" t="s">
        <v>171</v>
      </c>
      <c r="BV78" s="20" t="s">
        <v>171</v>
      </c>
      <c r="BW78" s="20" t="s">
        <v>171</v>
      </c>
      <c r="BX78" s="20" t="s">
        <v>171</v>
      </c>
      <c r="BY78" s="20" t="s">
        <v>171</v>
      </c>
      <c r="BZ78" s="20" t="s">
        <v>171</v>
      </c>
      <c r="CA78" s="20" t="s">
        <v>171</v>
      </c>
      <c r="CB78" s="20" t="s">
        <v>171</v>
      </c>
      <c r="CC78" s="20" t="s">
        <v>171</v>
      </c>
      <c r="CD78" s="20" t="s">
        <v>171</v>
      </c>
      <c r="CE78" s="20" t="s">
        <v>171</v>
      </c>
      <c r="CF78" s="20" t="s">
        <v>171</v>
      </c>
      <c r="CG78" s="20" t="s">
        <v>171</v>
      </c>
      <c r="CH78" s="20" t="s">
        <v>171</v>
      </c>
      <c r="CI78" s="20" t="s">
        <v>171</v>
      </c>
      <c r="CJ78" s="20" t="s">
        <v>171</v>
      </c>
      <c r="CK78" s="20" t="s">
        <v>171</v>
      </c>
      <c r="CL78" s="20" t="s">
        <v>171</v>
      </c>
      <c r="CM78" s="20" t="s">
        <v>171</v>
      </c>
      <c r="CN78" s="20" t="s">
        <v>171</v>
      </c>
      <c r="CO78" s="20" t="s">
        <v>171</v>
      </c>
      <c r="CP78" s="20" t="s">
        <v>171</v>
      </c>
      <c r="CQ78" s="20" t="s">
        <v>171</v>
      </c>
      <c r="CR78" s="20" t="s">
        <v>171</v>
      </c>
      <c r="CS78" s="20" t="s">
        <v>171</v>
      </c>
      <c r="CT78" s="20" t="s">
        <v>171</v>
      </c>
      <c r="CU78" s="20" t="s">
        <v>171</v>
      </c>
      <c r="CV78" s="20" t="s">
        <v>171</v>
      </c>
      <c r="CW78" s="20" t="s">
        <v>171</v>
      </c>
      <c r="CX78" s="20" t="s">
        <v>171</v>
      </c>
      <c r="CY78" s="20" t="s">
        <v>171</v>
      </c>
    </row>
    <row r="79" spans="62:103" x14ac:dyDescent="0.2">
      <c r="BQ79" s="20" t="s">
        <v>171</v>
      </c>
      <c r="BR79" s="20" t="s">
        <v>171</v>
      </c>
      <c r="BS79" s="20" t="s">
        <v>171</v>
      </c>
      <c r="BT79" s="20" t="s">
        <v>171</v>
      </c>
      <c r="BU79" s="20" t="s">
        <v>171</v>
      </c>
      <c r="BV79" s="20" t="s">
        <v>171</v>
      </c>
      <c r="BW79" s="20" t="s">
        <v>171</v>
      </c>
      <c r="BX79" s="20" t="s">
        <v>171</v>
      </c>
      <c r="BY79" s="20" t="s">
        <v>171</v>
      </c>
      <c r="BZ79" s="20" t="s">
        <v>171</v>
      </c>
      <c r="CA79" s="20" t="s">
        <v>171</v>
      </c>
      <c r="CB79" s="20" t="s">
        <v>171</v>
      </c>
      <c r="CC79" s="20" t="s">
        <v>171</v>
      </c>
      <c r="CD79" s="20" t="s">
        <v>171</v>
      </c>
      <c r="CE79" s="20" t="s">
        <v>171</v>
      </c>
      <c r="CF79" s="20" t="s">
        <v>171</v>
      </c>
      <c r="CG79" s="20" t="s">
        <v>171</v>
      </c>
      <c r="CH79" s="20" t="s">
        <v>171</v>
      </c>
      <c r="CI79" s="20" t="s">
        <v>171</v>
      </c>
      <c r="CJ79" s="20" t="s">
        <v>171</v>
      </c>
      <c r="CK79" s="20" t="s">
        <v>171</v>
      </c>
      <c r="CL79" s="20" t="s">
        <v>171</v>
      </c>
      <c r="CM79" s="20" t="s">
        <v>171</v>
      </c>
      <c r="CN79" s="20" t="s">
        <v>171</v>
      </c>
      <c r="CO79" s="20" t="s">
        <v>171</v>
      </c>
      <c r="CP79" s="20" t="s">
        <v>171</v>
      </c>
      <c r="CQ79" s="20" t="s">
        <v>171</v>
      </c>
      <c r="CR79" s="20" t="s">
        <v>171</v>
      </c>
      <c r="CS79" s="20" t="s">
        <v>171</v>
      </c>
      <c r="CT79" s="20" t="s">
        <v>171</v>
      </c>
      <c r="CU79" s="20" t="s">
        <v>171</v>
      </c>
      <c r="CV79" s="20" t="s">
        <v>171</v>
      </c>
      <c r="CW79" s="20" t="s">
        <v>171</v>
      </c>
      <c r="CX79" s="20" t="s">
        <v>171</v>
      </c>
      <c r="CY79" s="20" t="s">
        <v>171</v>
      </c>
    </row>
    <row r="80" spans="62:103" x14ac:dyDescent="0.2">
      <c r="BQ80" s="20" t="s">
        <v>171</v>
      </c>
      <c r="BR80" s="20" t="s">
        <v>171</v>
      </c>
      <c r="BS80" s="20" t="s">
        <v>171</v>
      </c>
      <c r="BT80" s="20" t="s">
        <v>171</v>
      </c>
      <c r="BU80" s="20" t="s">
        <v>171</v>
      </c>
      <c r="BV80" s="20" t="s">
        <v>171</v>
      </c>
      <c r="BW80" s="20" t="s">
        <v>171</v>
      </c>
      <c r="BX80" s="20" t="s">
        <v>171</v>
      </c>
      <c r="BY80" s="20" t="s">
        <v>171</v>
      </c>
      <c r="BZ80" s="20" t="s">
        <v>171</v>
      </c>
      <c r="CA80" s="20" t="s">
        <v>171</v>
      </c>
      <c r="CB80" s="20" t="s">
        <v>171</v>
      </c>
      <c r="CC80" s="20" t="s">
        <v>171</v>
      </c>
      <c r="CD80" s="20" t="s">
        <v>171</v>
      </c>
      <c r="CE80" s="20" t="s">
        <v>171</v>
      </c>
      <c r="CF80" s="20" t="s">
        <v>171</v>
      </c>
      <c r="CG80" s="20" t="s">
        <v>171</v>
      </c>
      <c r="CH80" s="20" t="s">
        <v>171</v>
      </c>
      <c r="CI80" s="20" t="s">
        <v>171</v>
      </c>
      <c r="CJ80" s="20" t="s">
        <v>171</v>
      </c>
      <c r="CK80" s="20" t="s">
        <v>171</v>
      </c>
      <c r="CL80" s="20" t="s">
        <v>171</v>
      </c>
      <c r="CM80" s="20" t="s">
        <v>171</v>
      </c>
      <c r="CN80" s="20" t="s">
        <v>171</v>
      </c>
      <c r="CO80" s="20" t="s">
        <v>171</v>
      </c>
      <c r="CP80" s="20" t="s">
        <v>171</v>
      </c>
      <c r="CQ80" s="20" t="s">
        <v>171</v>
      </c>
      <c r="CR80" s="20" t="s">
        <v>171</v>
      </c>
      <c r="CS80" s="20" t="s">
        <v>171</v>
      </c>
      <c r="CT80" s="20" t="s">
        <v>171</v>
      </c>
      <c r="CU80" s="20" t="s">
        <v>171</v>
      </c>
      <c r="CV80" s="20" t="s">
        <v>171</v>
      </c>
      <c r="CW80" s="20" t="s">
        <v>171</v>
      </c>
      <c r="CX80" s="20" t="s">
        <v>171</v>
      </c>
      <c r="CY80" s="20" t="s">
        <v>171</v>
      </c>
    </row>
    <row r="81" spans="69:103" x14ac:dyDescent="0.2">
      <c r="BQ81" s="20" t="s">
        <v>171</v>
      </c>
      <c r="BR81" s="20" t="s">
        <v>171</v>
      </c>
      <c r="BS81" s="20" t="s">
        <v>171</v>
      </c>
      <c r="BT81" s="20" t="s">
        <v>171</v>
      </c>
      <c r="BU81" s="20" t="s">
        <v>171</v>
      </c>
      <c r="BV81" s="20" t="s">
        <v>171</v>
      </c>
      <c r="BW81" s="20" t="s">
        <v>171</v>
      </c>
      <c r="BX81" s="20" t="s">
        <v>171</v>
      </c>
      <c r="BY81" s="20" t="s">
        <v>171</v>
      </c>
      <c r="BZ81" s="20" t="s">
        <v>171</v>
      </c>
      <c r="CA81" s="20" t="s">
        <v>171</v>
      </c>
      <c r="CB81" s="20" t="s">
        <v>171</v>
      </c>
      <c r="CC81" s="20" t="s">
        <v>171</v>
      </c>
      <c r="CD81" s="20" t="s">
        <v>171</v>
      </c>
      <c r="CE81" s="20" t="s">
        <v>171</v>
      </c>
      <c r="CF81" s="20" t="s">
        <v>171</v>
      </c>
      <c r="CG81" s="20" t="s">
        <v>171</v>
      </c>
      <c r="CH81" s="20" t="s">
        <v>171</v>
      </c>
      <c r="CI81" s="20" t="s">
        <v>171</v>
      </c>
      <c r="CJ81" s="20" t="s">
        <v>171</v>
      </c>
      <c r="CK81" s="20" t="s">
        <v>171</v>
      </c>
      <c r="CL81" s="20" t="s">
        <v>171</v>
      </c>
      <c r="CM81" s="20" t="s">
        <v>171</v>
      </c>
      <c r="CN81" s="20" t="s">
        <v>171</v>
      </c>
      <c r="CO81" s="20" t="s">
        <v>171</v>
      </c>
      <c r="CP81" s="20" t="s">
        <v>171</v>
      </c>
      <c r="CQ81" s="20" t="s">
        <v>171</v>
      </c>
      <c r="CR81" s="20" t="s">
        <v>171</v>
      </c>
      <c r="CS81" s="20" t="s">
        <v>171</v>
      </c>
      <c r="CT81" s="20" t="s">
        <v>171</v>
      </c>
      <c r="CU81" s="20" t="s">
        <v>171</v>
      </c>
      <c r="CV81" s="20" t="s">
        <v>171</v>
      </c>
      <c r="CW81" s="20" t="s">
        <v>171</v>
      </c>
      <c r="CX81" s="20" t="s">
        <v>171</v>
      </c>
      <c r="CY81" s="20" t="s">
        <v>171</v>
      </c>
    </row>
    <row r="82" spans="69:103" x14ac:dyDescent="0.2">
      <c r="BQ82" s="20" t="s">
        <v>171</v>
      </c>
      <c r="BR82" s="20" t="s">
        <v>171</v>
      </c>
      <c r="BS82" s="20" t="s">
        <v>171</v>
      </c>
      <c r="BT82" s="20" t="s">
        <v>171</v>
      </c>
      <c r="BU82" s="20" t="s">
        <v>171</v>
      </c>
      <c r="BV82" s="20" t="s">
        <v>171</v>
      </c>
      <c r="BW82" s="20" t="s">
        <v>171</v>
      </c>
      <c r="BX82" s="20" t="s">
        <v>171</v>
      </c>
      <c r="BY82" s="20" t="s">
        <v>171</v>
      </c>
      <c r="BZ82" s="20" t="s">
        <v>171</v>
      </c>
      <c r="CA82" s="20" t="s">
        <v>171</v>
      </c>
      <c r="CB82" s="20" t="s">
        <v>171</v>
      </c>
      <c r="CC82" s="20" t="s">
        <v>171</v>
      </c>
      <c r="CD82" s="20" t="s">
        <v>171</v>
      </c>
      <c r="CE82" s="20" t="s">
        <v>171</v>
      </c>
      <c r="CF82" s="20" t="s">
        <v>171</v>
      </c>
      <c r="CG82" s="20" t="s">
        <v>171</v>
      </c>
      <c r="CH82" s="20" t="s">
        <v>171</v>
      </c>
      <c r="CI82" s="20" t="s">
        <v>171</v>
      </c>
      <c r="CJ82" s="20" t="s">
        <v>171</v>
      </c>
      <c r="CK82" s="20" t="s">
        <v>171</v>
      </c>
      <c r="CL82" s="20" t="s">
        <v>171</v>
      </c>
      <c r="CM82" s="20" t="s">
        <v>171</v>
      </c>
      <c r="CN82" s="20" t="s">
        <v>171</v>
      </c>
      <c r="CO82" s="20" t="s">
        <v>171</v>
      </c>
      <c r="CP82" s="20" t="s">
        <v>171</v>
      </c>
      <c r="CQ82" s="20" t="s">
        <v>171</v>
      </c>
      <c r="CR82" s="20" t="s">
        <v>171</v>
      </c>
      <c r="CS82" s="20" t="s">
        <v>171</v>
      </c>
      <c r="CT82" s="20" t="s">
        <v>171</v>
      </c>
      <c r="CU82" s="20" t="s">
        <v>171</v>
      </c>
      <c r="CV82" s="20" t="s">
        <v>171</v>
      </c>
      <c r="CW82" s="20" t="s">
        <v>171</v>
      </c>
      <c r="CX82" s="20" t="s">
        <v>171</v>
      </c>
      <c r="CY82" s="20" t="s">
        <v>171</v>
      </c>
    </row>
    <row r="83" spans="69:103" x14ac:dyDescent="0.2">
      <c r="BQ83" s="20" t="s">
        <v>171</v>
      </c>
      <c r="BR83" s="20" t="s">
        <v>171</v>
      </c>
      <c r="BS83" s="20" t="s">
        <v>171</v>
      </c>
      <c r="BT83" s="20" t="s">
        <v>171</v>
      </c>
      <c r="BU83" s="20" t="s">
        <v>171</v>
      </c>
      <c r="BV83" s="20" t="s">
        <v>171</v>
      </c>
      <c r="BW83" s="20" t="s">
        <v>171</v>
      </c>
      <c r="BX83" s="20" t="s">
        <v>171</v>
      </c>
      <c r="BY83" s="20" t="s">
        <v>171</v>
      </c>
      <c r="BZ83" s="20" t="s">
        <v>171</v>
      </c>
      <c r="CA83" s="20" t="s">
        <v>171</v>
      </c>
      <c r="CB83" s="20" t="s">
        <v>171</v>
      </c>
      <c r="CC83" s="20" t="s">
        <v>171</v>
      </c>
      <c r="CD83" s="20" t="s">
        <v>171</v>
      </c>
      <c r="CE83" s="20" t="s">
        <v>171</v>
      </c>
      <c r="CF83" s="20" t="s">
        <v>171</v>
      </c>
      <c r="CG83" s="20" t="s">
        <v>171</v>
      </c>
      <c r="CH83" s="20" t="s">
        <v>171</v>
      </c>
      <c r="CI83" s="20" t="s">
        <v>171</v>
      </c>
      <c r="CJ83" s="20" t="s">
        <v>171</v>
      </c>
      <c r="CK83" s="20" t="s">
        <v>171</v>
      </c>
      <c r="CL83" s="20" t="s">
        <v>171</v>
      </c>
      <c r="CM83" s="20" t="s">
        <v>171</v>
      </c>
      <c r="CN83" s="20" t="s">
        <v>171</v>
      </c>
      <c r="CO83" s="20" t="s">
        <v>171</v>
      </c>
      <c r="CP83" s="20" t="s">
        <v>171</v>
      </c>
      <c r="CQ83" s="20" t="s">
        <v>171</v>
      </c>
      <c r="CR83" s="20" t="s">
        <v>171</v>
      </c>
      <c r="CS83" s="20" t="s">
        <v>171</v>
      </c>
      <c r="CT83" s="20" t="s">
        <v>171</v>
      </c>
      <c r="CU83" s="20" t="s">
        <v>171</v>
      </c>
      <c r="CV83" s="20" t="s">
        <v>171</v>
      </c>
      <c r="CW83" s="20" t="s">
        <v>171</v>
      </c>
      <c r="CX83" s="20" t="s">
        <v>171</v>
      </c>
      <c r="CY83" s="20" t="s">
        <v>171</v>
      </c>
    </row>
    <row r="84" spans="69:103" x14ac:dyDescent="0.2">
      <c r="BQ84" s="20" t="s">
        <v>171</v>
      </c>
      <c r="BR84" s="20" t="s">
        <v>171</v>
      </c>
      <c r="BS84" s="20" t="s">
        <v>171</v>
      </c>
      <c r="BT84" s="20" t="s">
        <v>171</v>
      </c>
      <c r="BU84" s="20" t="s">
        <v>171</v>
      </c>
      <c r="BV84" s="20" t="s">
        <v>171</v>
      </c>
      <c r="BW84" s="20" t="s">
        <v>171</v>
      </c>
      <c r="BX84" s="20" t="s">
        <v>171</v>
      </c>
      <c r="BY84" s="20" t="s">
        <v>171</v>
      </c>
      <c r="BZ84" s="20" t="s">
        <v>171</v>
      </c>
      <c r="CA84" s="20" t="s">
        <v>171</v>
      </c>
      <c r="CB84" s="20" t="s">
        <v>171</v>
      </c>
      <c r="CC84" s="20" t="s">
        <v>171</v>
      </c>
      <c r="CD84" s="20" t="s">
        <v>171</v>
      </c>
      <c r="CE84" s="20" t="s">
        <v>171</v>
      </c>
      <c r="CF84" s="20" t="s">
        <v>171</v>
      </c>
      <c r="CG84" s="20" t="s">
        <v>171</v>
      </c>
      <c r="CH84" s="20" t="s">
        <v>171</v>
      </c>
      <c r="CI84" s="20" t="s">
        <v>171</v>
      </c>
      <c r="CJ84" s="20" t="s">
        <v>171</v>
      </c>
      <c r="CK84" s="20" t="s">
        <v>171</v>
      </c>
      <c r="CL84" s="20" t="s">
        <v>171</v>
      </c>
      <c r="CM84" s="20" t="s">
        <v>171</v>
      </c>
      <c r="CN84" s="20" t="s">
        <v>171</v>
      </c>
      <c r="CO84" s="20" t="s">
        <v>171</v>
      </c>
      <c r="CP84" s="20" t="s">
        <v>171</v>
      </c>
      <c r="CQ84" s="20" t="s">
        <v>171</v>
      </c>
      <c r="CR84" s="20" t="s">
        <v>171</v>
      </c>
      <c r="CS84" s="20" t="s">
        <v>171</v>
      </c>
      <c r="CT84" s="20" t="s">
        <v>171</v>
      </c>
      <c r="CU84" s="20" t="s">
        <v>171</v>
      </c>
      <c r="CV84" s="20" t="s">
        <v>171</v>
      </c>
      <c r="CW84" s="20" t="s">
        <v>171</v>
      </c>
      <c r="CX84" s="20" t="s">
        <v>171</v>
      </c>
      <c r="CY84" s="20" t="s">
        <v>171</v>
      </c>
    </row>
    <row r="85" spans="69:103" x14ac:dyDescent="0.2">
      <c r="BQ85" s="20" t="s">
        <v>171</v>
      </c>
      <c r="BR85" s="20" t="s">
        <v>171</v>
      </c>
      <c r="BS85" s="20" t="s">
        <v>171</v>
      </c>
      <c r="BT85" s="20" t="s">
        <v>171</v>
      </c>
      <c r="BU85" s="20" t="s">
        <v>171</v>
      </c>
      <c r="BV85" s="20" t="s">
        <v>171</v>
      </c>
      <c r="BW85" s="20" t="s">
        <v>171</v>
      </c>
      <c r="BX85" s="20" t="s">
        <v>171</v>
      </c>
      <c r="BY85" s="20" t="s">
        <v>171</v>
      </c>
      <c r="BZ85" s="20" t="s">
        <v>171</v>
      </c>
      <c r="CA85" s="20" t="s">
        <v>171</v>
      </c>
      <c r="CB85" s="20" t="s">
        <v>171</v>
      </c>
      <c r="CC85" s="20" t="s">
        <v>171</v>
      </c>
      <c r="CD85" s="20" t="s">
        <v>171</v>
      </c>
      <c r="CE85" s="20" t="s">
        <v>171</v>
      </c>
      <c r="CF85" s="20" t="s">
        <v>171</v>
      </c>
      <c r="CG85" s="20" t="s">
        <v>171</v>
      </c>
      <c r="CH85" s="20" t="s">
        <v>171</v>
      </c>
      <c r="CI85" s="20" t="s">
        <v>171</v>
      </c>
      <c r="CJ85" s="20" t="s">
        <v>171</v>
      </c>
      <c r="CK85" s="20" t="s">
        <v>171</v>
      </c>
      <c r="CL85" s="20" t="s">
        <v>171</v>
      </c>
      <c r="CM85" s="20" t="s">
        <v>171</v>
      </c>
      <c r="CN85" s="20" t="s">
        <v>171</v>
      </c>
      <c r="CO85" s="20" t="s">
        <v>171</v>
      </c>
      <c r="CP85" s="20" t="s">
        <v>171</v>
      </c>
      <c r="CQ85" s="20" t="s">
        <v>171</v>
      </c>
      <c r="CR85" s="20" t="s">
        <v>171</v>
      </c>
      <c r="CS85" s="20" t="s">
        <v>171</v>
      </c>
      <c r="CT85" s="20" t="s">
        <v>171</v>
      </c>
      <c r="CU85" s="20" t="s">
        <v>171</v>
      </c>
      <c r="CV85" s="20" t="s">
        <v>171</v>
      </c>
      <c r="CW85" s="20" t="s">
        <v>171</v>
      </c>
      <c r="CX85" s="20" t="s">
        <v>171</v>
      </c>
      <c r="CY85" s="20" t="s">
        <v>171</v>
      </c>
    </row>
    <row r="86" spans="69:103" x14ac:dyDescent="0.2">
      <c r="BQ86" s="20" t="s">
        <v>171</v>
      </c>
      <c r="BR86" s="20" t="s">
        <v>171</v>
      </c>
      <c r="BS86" s="20" t="s">
        <v>171</v>
      </c>
      <c r="BT86" s="20" t="s">
        <v>171</v>
      </c>
      <c r="BU86" s="20" t="s">
        <v>171</v>
      </c>
      <c r="BV86" s="20" t="s">
        <v>171</v>
      </c>
      <c r="BW86" s="20" t="s">
        <v>171</v>
      </c>
      <c r="BX86" s="20" t="s">
        <v>171</v>
      </c>
      <c r="BY86" s="20" t="s">
        <v>171</v>
      </c>
      <c r="BZ86" s="20" t="s">
        <v>171</v>
      </c>
      <c r="CA86" s="20" t="s">
        <v>171</v>
      </c>
      <c r="CB86" s="20" t="s">
        <v>171</v>
      </c>
      <c r="CC86" s="20" t="s">
        <v>171</v>
      </c>
      <c r="CD86" s="20" t="s">
        <v>171</v>
      </c>
      <c r="CE86" s="20" t="s">
        <v>171</v>
      </c>
      <c r="CF86" s="20" t="s">
        <v>171</v>
      </c>
      <c r="CG86" s="20" t="s">
        <v>171</v>
      </c>
      <c r="CH86" s="20" t="s">
        <v>171</v>
      </c>
      <c r="CI86" s="20" t="s">
        <v>171</v>
      </c>
      <c r="CJ86" s="20" t="s">
        <v>171</v>
      </c>
      <c r="CK86" s="20" t="s">
        <v>171</v>
      </c>
      <c r="CL86" s="20" t="s">
        <v>171</v>
      </c>
      <c r="CM86" s="20" t="s">
        <v>171</v>
      </c>
      <c r="CN86" s="20" t="s">
        <v>171</v>
      </c>
      <c r="CO86" s="20" t="s">
        <v>171</v>
      </c>
      <c r="CP86" s="20" t="s">
        <v>171</v>
      </c>
      <c r="CQ86" s="20" t="s">
        <v>171</v>
      </c>
      <c r="CR86" s="20" t="s">
        <v>171</v>
      </c>
      <c r="CS86" s="20" t="s">
        <v>171</v>
      </c>
      <c r="CT86" s="20" t="s">
        <v>171</v>
      </c>
      <c r="CU86" s="20" t="s">
        <v>171</v>
      </c>
      <c r="CV86" s="20" t="s">
        <v>171</v>
      </c>
      <c r="CW86" s="20" t="s">
        <v>171</v>
      </c>
      <c r="CX86" s="20" t="s">
        <v>171</v>
      </c>
      <c r="CY86" s="20" t="s">
        <v>171</v>
      </c>
    </row>
    <row r="87" spans="69:103" x14ac:dyDescent="0.2">
      <c r="BQ87" s="20" t="s">
        <v>171</v>
      </c>
      <c r="BR87" s="20" t="s">
        <v>171</v>
      </c>
      <c r="BS87" s="20" t="s">
        <v>171</v>
      </c>
      <c r="BT87" s="20" t="s">
        <v>171</v>
      </c>
      <c r="BU87" s="20" t="s">
        <v>171</v>
      </c>
      <c r="BV87" s="20" t="s">
        <v>171</v>
      </c>
      <c r="BW87" s="20" t="s">
        <v>171</v>
      </c>
      <c r="BX87" s="20" t="s">
        <v>171</v>
      </c>
      <c r="BY87" s="20" t="s">
        <v>171</v>
      </c>
      <c r="BZ87" s="20" t="s">
        <v>171</v>
      </c>
      <c r="CA87" s="20" t="s">
        <v>171</v>
      </c>
      <c r="CB87" s="20" t="s">
        <v>171</v>
      </c>
      <c r="CC87" s="20" t="s">
        <v>171</v>
      </c>
      <c r="CD87" s="20" t="s">
        <v>171</v>
      </c>
      <c r="CE87" s="20" t="s">
        <v>171</v>
      </c>
      <c r="CF87" s="20" t="s">
        <v>171</v>
      </c>
      <c r="CG87" s="20" t="s">
        <v>171</v>
      </c>
      <c r="CH87" s="20" t="s">
        <v>171</v>
      </c>
      <c r="CI87" s="20" t="s">
        <v>171</v>
      </c>
      <c r="CJ87" s="20" t="s">
        <v>171</v>
      </c>
      <c r="CK87" s="20" t="s">
        <v>171</v>
      </c>
      <c r="CL87" s="20" t="s">
        <v>171</v>
      </c>
      <c r="CM87" s="20" t="s">
        <v>171</v>
      </c>
      <c r="CN87" s="20" t="s">
        <v>171</v>
      </c>
      <c r="CO87" s="20" t="s">
        <v>171</v>
      </c>
      <c r="CP87" s="20" t="s">
        <v>171</v>
      </c>
      <c r="CQ87" s="20" t="s">
        <v>171</v>
      </c>
      <c r="CR87" s="20" t="s">
        <v>171</v>
      </c>
      <c r="CS87" s="20" t="s">
        <v>171</v>
      </c>
      <c r="CT87" s="20" t="s">
        <v>171</v>
      </c>
      <c r="CU87" s="20" t="s">
        <v>171</v>
      </c>
      <c r="CV87" s="20" t="s">
        <v>171</v>
      </c>
      <c r="CW87" s="20" t="s">
        <v>171</v>
      </c>
      <c r="CX87" s="20" t="s">
        <v>171</v>
      </c>
      <c r="CY87" s="20" t="s">
        <v>171</v>
      </c>
    </row>
    <row r="88" spans="69:103" x14ac:dyDescent="0.2">
      <c r="BQ88" s="20" t="s">
        <v>171</v>
      </c>
      <c r="BR88" s="20" t="s">
        <v>171</v>
      </c>
      <c r="BS88" s="20" t="s">
        <v>171</v>
      </c>
      <c r="BT88" s="20" t="s">
        <v>171</v>
      </c>
      <c r="BU88" s="20" t="s">
        <v>171</v>
      </c>
      <c r="BV88" s="20" t="s">
        <v>171</v>
      </c>
      <c r="BW88" s="20" t="s">
        <v>171</v>
      </c>
      <c r="BX88" s="20" t="s">
        <v>171</v>
      </c>
      <c r="BY88" s="20" t="s">
        <v>171</v>
      </c>
      <c r="BZ88" s="20" t="s">
        <v>171</v>
      </c>
      <c r="CA88" s="20" t="s">
        <v>171</v>
      </c>
      <c r="CB88" s="20" t="s">
        <v>171</v>
      </c>
      <c r="CC88" s="20" t="s">
        <v>171</v>
      </c>
      <c r="CD88" s="20" t="s">
        <v>171</v>
      </c>
      <c r="CE88" s="20" t="s">
        <v>171</v>
      </c>
      <c r="CF88" s="20" t="s">
        <v>171</v>
      </c>
      <c r="CG88" s="20" t="s">
        <v>171</v>
      </c>
      <c r="CH88" s="20" t="s">
        <v>171</v>
      </c>
      <c r="CI88" s="20" t="s">
        <v>171</v>
      </c>
      <c r="CJ88" s="20" t="s">
        <v>171</v>
      </c>
      <c r="CK88" s="20" t="s">
        <v>171</v>
      </c>
      <c r="CL88" s="20" t="s">
        <v>171</v>
      </c>
      <c r="CM88" s="20" t="s">
        <v>171</v>
      </c>
      <c r="CN88" s="20" t="s">
        <v>171</v>
      </c>
      <c r="CO88" s="20" t="s">
        <v>171</v>
      </c>
      <c r="CP88" s="20" t="s">
        <v>171</v>
      </c>
      <c r="CQ88" s="20" t="s">
        <v>171</v>
      </c>
      <c r="CR88" s="20" t="s">
        <v>171</v>
      </c>
      <c r="CS88" s="20" t="s">
        <v>171</v>
      </c>
      <c r="CT88" s="20" t="s">
        <v>171</v>
      </c>
      <c r="CU88" s="20" t="s">
        <v>171</v>
      </c>
      <c r="CV88" s="20" t="s">
        <v>171</v>
      </c>
      <c r="CW88" s="20" t="s">
        <v>171</v>
      </c>
      <c r="CX88" s="20" t="s">
        <v>171</v>
      </c>
      <c r="CY88" s="20" t="s">
        <v>171</v>
      </c>
    </row>
    <row r="89" spans="69:103" x14ac:dyDescent="0.2">
      <c r="BQ89" s="20" t="s">
        <v>171</v>
      </c>
      <c r="BR89" s="20" t="s">
        <v>171</v>
      </c>
      <c r="BS89" s="20" t="s">
        <v>171</v>
      </c>
      <c r="BT89" s="20" t="s">
        <v>171</v>
      </c>
      <c r="BU89" s="20" t="s">
        <v>171</v>
      </c>
      <c r="BV89" s="20" t="s">
        <v>171</v>
      </c>
      <c r="BW89" s="20" t="s">
        <v>171</v>
      </c>
      <c r="BX89" s="20" t="s">
        <v>171</v>
      </c>
      <c r="BY89" s="20" t="s">
        <v>171</v>
      </c>
      <c r="BZ89" s="20" t="s">
        <v>171</v>
      </c>
      <c r="CA89" s="20" t="s">
        <v>171</v>
      </c>
      <c r="CB89" s="20" t="s">
        <v>171</v>
      </c>
      <c r="CC89" s="20" t="s">
        <v>171</v>
      </c>
      <c r="CD89" s="20" t="s">
        <v>171</v>
      </c>
      <c r="CE89" s="20" t="s">
        <v>171</v>
      </c>
      <c r="CF89" s="20" t="s">
        <v>171</v>
      </c>
      <c r="CG89" s="20" t="s">
        <v>171</v>
      </c>
      <c r="CH89" s="20" t="s">
        <v>171</v>
      </c>
      <c r="CI89" s="20" t="s">
        <v>171</v>
      </c>
      <c r="CJ89" s="20" t="s">
        <v>171</v>
      </c>
      <c r="CK89" s="20" t="s">
        <v>171</v>
      </c>
      <c r="CL89" s="20" t="s">
        <v>171</v>
      </c>
      <c r="CM89" s="20" t="s">
        <v>171</v>
      </c>
      <c r="CN89" s="20" t="s">
        <v>171</v>
      </c>
      <c r="CO89" s="20" t="s">
        <v>171</v>
      </c>
      <c r="CP89" s="20" t="s">
        <v>171</v>
      </c>
      <c r="CQ89" s="20" t="s">
        <v>171</v>
      </c>
      <c r="CR89" s="20" t="s">
        <v>171</v>
      </c>
      <c r="CS89" s="20" t="s">
        <v>171</v>
      </c>
      <c r="CT89" s="20" t="s">
        <v>171</v>
      </c>
      <c r="CU89" s="20" t="s">
        <v>171</v>
      </c>
      <c r="CV89" s="20" t="s">
        <v>171</v>
      </c>
      <c r="CW89" s="20" t="s">
        <v>171</v>
      </c>
      <c r="CX89" s="20" t="s">
        <v>171</v>
      </c>
      <c r="CY89" s="20" t="s">
        <v>171</v>
      </c>
    </row>
    <row r="90" spans="69:103" x14ac:dyDescent="0.2">
      <c r="BQ90" s="20" t="s">
        <v>171</v>
      </c>
      <c r="BR90" s="20" t="s">
        <v>171</v>
      </c>
      <c r="BS90" s="20" t="s">
        <v>171</v>
      </c>
      <c r="BT90" s="20" t="s">
        <v>171</v>
      </c>
      <c r="BU90" s="20" t="s">
        <v>171</v>
      </c>
      <c r="BV90" s="20" t="s">
        <v>171</v>
      </c>
      <c r="BW90" s="20" t="s">
        <v>171</v>
      </c>
      <c r="BX90" s="20" t="s">
        <v>171</v>
      </c>
      <c r="BY90" s="20" t="s">
        <v>171</v>
      </c>
      <c r="BZ90" s="20" t="s">
        <v>171</v>
      </c>
      <c r="CA90" s="20" t="s">
        <v>171</v>
      </c>
      <c r="CB90" s="20" t="s">
        <v>171</v>
      </c>
      <c r="CC90" s="20" t="s">
        <v>171</v>
      </c>
      <c r="CD90" s="20" t="s">
        <v>171</v>
      </c>
      <c r="CE90" s="20" t="s">
        <v>171</v>
      </c>
      <c r="CF90" s="20" t="s">
        <v>171</v>
      </c>
      <c r="CG90" s="20" t="s">
        <v>171</v>
      </c>
      <c r="CH90" s="20" t="s">
        <v>171</v>
      </c>
      <c r="CI90" s="20" t="s">
        <v>171</v>
      </c>
      <c r="CJ90" s="20" t="s">
        <v>171</v>
      </c>
      <c r="CK90" s="20" t="s">
        <v>171</v>
      </c>
      <c r="CL90" s="20" t="s">
        <v>171</v>
      </c>
      <c r="CM90" s="20" t="s">
        <v>171</v>
      </c>
      <c r="CN90" s="20" t="s">
        <v>171</v>
      </c>
      <c r="CO90" s="20" t="s">
        <v>171</v>
      </c>
      <c r="CP90" s="20" t="s">
        <v>171</v>
      </c>
      <c r="CQ90" s="20" t="s">
        <v>171</v>
      </c>
      <c r="CR90" s="20" t="s">
        <v>171</v>
      </c>
      <c r="CS90" s="20" t="s">
        <v>171</v>
      </c>
      <c r="CT90" s="20" t="s">
        <v>171</v>
      </c>
      <c r="CU90" s="20" t="s">
        <v>171</v>
      </c>
      <c r="CV90" s="20" t="s">
        <v>171</v>
      </c>
      <c r="CW90" s="20" t="s">
        <v>171</v>
      </c>
      <c r="CX90" s="20" t="s">
        <v>171</v>
      </c>
      <c r="CY90" s="20" t="s">
        <v>171</v>
      </c>
    </row>
    <row r="91" spans="69:103" x14ac:dyDescent="0.2">
      <c r="BQ91" s="20" t="s">
        <v>171</v>
      </c>
      <c r="BR91" s="20" t="s">
        <v>171</v>
      </c>
      <c r="BS91" s="20" t="s">
        <v>171</v>
      </c>
      <c r="BT91" s="20" t="s">
        <v>171</v>
      </c>
      <c r="BU91" s="20" t="s">
        <v>171</v>
      </c>
      <c r="BV91" s="20" t="s">
        <v>171</v>
      </c>
      <c r="BW91" s="20" t="s">
        <v>171</v>
      </c>
      <c r="BX91" s="20" t="s">
        <v>171</v>
      </c>
      <c r="BY91" s="20" t="s">
        <v>171</v>
      </c>
      <c r="BZ91" s="20" t="s">
        <v>171</v>
      </c>
      <c r="CA91" s="20" t="s">
        <v>171</v>
      </c>
      <c r="CB91" s="20" t="s">
        <v>171</v>
      </c>
      <c r="CC91" s="20" t="s">
        <v>171</v>
      </c>
      <c r="CD91" s="20" t="s">
        <v>171</v>
      </c>
      <c r="CE91" s="20" t="s">
        <v>171</v>
      </c>
      <c r="CF91" s="20" t="s">
        <v>171</v>
      </c>
      <c r="CG91" s="20" t="s">
        <v>171</v>
      </c>
      <c r="CH91" s="20" t="s">
        <v>171</v>
      </c>
      <c r="CI91" s="20" t="s">
        <v>171</v>
      </c>
      <c r="CJ91" s="20" t="s">
        <v>171</v>
      </c>
      <c r="CK91" s="20" t="s">
        <v>171</v>
      </c>
      <c r="CL91" s="20" t="s">
        <v>171</v>
      </c>
      <c r="CM91" s="20" t="s">
        <v>171</v>
      </c>
      <c r="CN91" s="20" t="s">
        <v>171</v>
      </c>
      <c r="CO91" s="20" t="s">
        <v>171</v>
      </c>
      <c r="CP91" s="20" t="s">
        <v>171</v>
      </c>
      <c r="CQ91" s="20" t="s">
        <v>171</v>
      </c>
      <c r="CR91" s="20" t="s">
        <v>171</v>
      </c>
      <c r="CS91" s="20" t="s">
        <v>171</v>
      </c>
      <c r="CT91" s="20" t="s">
        <v>171</v>
      </c>
      <c r="CU91" s="20" t="s">
        <v>171</v>
      </c>
      <c r="CV91" s="20" t="s">
        <v>171</v>
      </c>
      <c r="CW91" s="20" t="s">
        <v>171</v>
      </c>
      <c r="CX91" s="20" t="s">
        <v>171</v>
      </c>
      <c r="CY91" s="20" t="s">
        <v>171</v>
      </c>
    </row>
    <row r="92" spans="69:103" x14ac:dyDescent="0.2">
      <c r="BQ92" s="20" t="s">
        <v>171</v>
      </c>
      <c r="BR92" s="20" t="s">
        <v>171</v>
      </c>
      <c r="BS92" s="20" t="s">
        <v>171</v>
      </c>
      <c r="BT92" s="20" t="s">
        <v>171</v>
      </c>
      <c r="BU92" s="20" t="s">
        <v>171</v>
      </c>
      <c r="BV92" s="20" t="s">
        <v>171</v>
      </c>
      <c r="BW92" s="20" t="s">
        <v>171</v>
      </c>
      <c r="BX92" s="20" t="s">
        <v>171</v>
      </c>
      <c r="BY92" s="20" t="s">
        <v>171</v>
      </c>
      <c r="BZ92" s="20" t="s">
        <v>171</v>
      </c>
      <c r="CA92" s="20" t="s">
        <v>171</v>
      </c>
      <c r="CB92" s="20" t="s">
        <v>171</v>
      </c>
      <c r="CC92" s="20" t="s">
        <v>171</v>
      </c>
      <c r="CD92" s="20" t="s">
        <v>171</v>
      </c>
      <c r="CE92" s="20" t="s">
        <v>171</v>
      </c>
      <c r="CF92" s="20" t="s">
        <v>171</v>
      </c>
      <c r="CG92" s="20" t="s">
        <v>171</v>
      </c>
      <c r="CH92" s="20" t="s">
        <v>171</v>
      </c>
      <c r="CI92" s="20" t="s">
        <v>171</v>
      </c>
      <c r="CJ92" s="20" t="s">
        <v>171</v>
      </c>
      <c r="CK92" s="20" t="s">
        <v>171</v>
      </c>
      <c r="CL92" s="20" t="s">
        <v>171</v>
      </c>
      <c r="CM92" s="20" t="s">
        <v>171</v>
      </c>
      <c r="CN92" s="20" t="s">
        <v>171</v>
      </c>
      <c r="CO92" s="20" t="s">
        <v>171</v>
      </c>
      <c r="CP92" s="20" t="s">
        <v>171</v>
      </c>
      <c r="CQ92" s="20" t="s">
        <v>171</v>
      </c>
      <c r="CR92" s="20" t="s">
        <v>171</v>
      </c>
      <c r="CS92" s="20" t="s">
        <v>171</v>
      </c>
      <c r="CT92" s="20" t="s">
        <v>171</v>
      </c>
      <c r="CU92" s="20" t="s">
        <v>171</v>
      </c>
      <c r="CV92" s="20" t="s">
        <v>171</v>
      </c>
      <c r="CW92" s="20" t="s">
        <v>171</v>
      </c>
      <c r="CX92" s="20" t="s">
        <v>171</v>
      </c>
      <c r="CY92" s="20" t="s">
        <v>171</v>
      </c>
    </row>
    <row r="93" spans="69:103" x14ac:dyDescent="0.2">
      <c r="BQ93" s="20" t="s">
        <v>171</v>
      </c>
      <c r="BR93" s="20" t="s">
        <v>171</v>
      </c>
      <c r="BS93" s="20" t="s">
        <v>171</v>
      </c>
      <c r="BT93" s="20" t="s">
        <v>171</v>
      </c>
      <c r="BU93" s="20" t="s">
        <v>171</v>
      </c>
      <c r="BV93" s="20" t="s">
        <v>171</v>
      </c>
      <c r="BW93" s="20" t="s">
        <v>171</v>
      </c>
      <c r="BX93" s="20" t="s">
        <v>171</v>
      </c>
      <c r="BY93" s="20" t="s">
        <v>171</v>
      </c>
      <c r="BZ93" s="20" t="s">
        <v>171</v>
      </c>
      <c r="CA93" s="20" t="s">
        <v>171</v>
      </c>
      <c r="CB93" s="20" t="s">
        <v>171</v>
      </c>
      <c r="CC93" s="20" t="s">
        <v>171</v>
      </c>
      <c r="CD93" s="20" t="s">
        <v>171</v>
      </c>
      <c r="CE93" s="20" t="s">
        <v>171</v>
      </c>
      <c r="CF93" s="20" t="s">
        <v>171</v>
      </c>
      <c r="CG93" s="20" t="s">
        <v>171</v>
      </c>
      <c r="CH93" s="20" t="s">
        <v>171</v>
      </c>
      <c r="CI93" s="20" t="s">
        <v>171</v>
      </c>
      <c r="CJ93" s="20" t="s">
        <v>171</v>
      </c>
      <c r="CK93" s="20" t="s">
        <v>171</v>
      </c>
      <c r="CL93" s="20" t="s">
        <v>171</v>
      </c>
      <c r="CM93" s="20" t="s">
        <v>171</v>
      </c>
      <c r="CN93" s="20" t="s">
        <v>171</v>
      </c>
      <c r="CO93" s="20" t="s">
        <v>171</v>
      </c>
      <c r="CP93" s="20" t="s">
        <v>171</v>
      </c>
      <c r="CQ93" s="20" t="s">
        <v>171</v>
      </c>
      <c r="CR93" s="20" t="s">
        <v>171</v>
      </c>
      <c r="CS93" s="20" t="s">
        <v>171</v>
      </c>
      <c r="CT93" s="20" t="s">
        <v>171</v>
      </c>
      <c r="CU93" s="20" t="s">
        <v>171</v>
      </c>
      <c r="CV93" s="20" t="s">
        <v>171</v>
      </c>
      <c r="CW93" s="20" t="s">
        <v>171</v>
      </c>
      <c r="CX93" s="20" t="s">
        <v>171</v>
      </c>
      <c r="CY93" s="20" t="s">
        <v>171</v>
      </c>
    </row>
    <row r="94" spans="69:103" x14ac:dyDescent="0.2">
      <c r="BQ94" s="20" t="s">
        <v>171</v>
      </c>
      <c r="BR94" s="20" t="s">
        <v>171</v>
      </c>
      <c r="BS94" s="20" t="s">
        <v>171</v>
      </c>
      <c r="BT94" s="20" t="s">
        <v>171</v>
      </c>
      <c r="BU94" s="20" t="s">
        <v>171</v>
      </c>
      <c r="BV94" s="20" t="s">
        <v>171</v>
      </c>
      <c r="BW94" s="20" t="s">
        <v>171</v>
      </c>
      <c r="BX94" s="20" t="s">
        <v>171</v>
      </c>
      <c r="BY94" s="20" t="s">
        <v>171</v>
      </c>
      <c r="BZ94" s="20" t="s">
        <v>171</v>
      </c>
      <c r="CA94" s="20" t="s">
        <v>171</v>
      </c>
      <c r="CB94" s="20" t="s">
        <v>171</v>
      </c>
      <c r="CC94" s="20" t="s">
        <v>171</v>
      </c>
      <c r="CD94" s="20" t="s">
        <v>171</v>
      </c>
      <c r="CE94" s="20" t="s">
        <v>171</v>
      </c>
      <c r="CF94" s="20" t="s">
        <v>171</v>
      </c>
      <c r="CG94" s="20" t="s">
        <v>171</v>
      </c>
      <c r="CH94" s="20" t="s">
        <v>171</v>
      </c>
      <c r="CI94" s="20" t="s">
        <v>171</v>
      </c>
      <c r="CJ94" s="20" t="s">
        <v>171</v>
      </c>
      <c r="CK94" s="20" t="s">
        <v>171</v>
      </c>
      <c r="CL94" s="20" t="s">
        <v>171</v>
      </c>
      <c r="CM94" s="20" t="s">
        <v>171</v>
      </c>
      <c r="CN94" s="20" t="s">
        <v>171</v>
      </c>
      <c r="CO94" s="20" t="s">
        <v>171</v>
      </c>
      <c r="CP94" s="20" t="s">
        <v>171</v>
      </c>
      <c r="CQ94" s="20" t="s">
        <v>171</v>
      </c>
      <c r="CR94" s="20" t="s">
        <v>171</v>
      </c>
      <c r="CS94" s="20" t="s">
        <v>171</v>
      </c>
      <c r="CT94" s="20" t="s">
        <v>171</v>
      </c>
      <c r="CU94" s="20" t="s">
        <v>171</v>
      </c>
      <c r="CV94" s="20" t="s">
        <v>171</v>
      </c>
      <c r="CW94" s="20" t="s">
        <v>171</v>
      </c>
      <c r="CX94" s="20" t="s">
        <v>171</v>
      </c>
      <c r="CY94" s="20" t="s">
        <v>171</v>
      </c>
    </row>
    <row r="95" spans="69:103" x14ac:dyDescent="0.2">
      <c r="BQ95" s="20" t="s">
        <v>171</v>
      </c>
      <c r="BR95" s="20" t="s">
        <v>171</v>
      </c>
      <c r="BS95" s="20" t="s">
        <v>171</v>
      </c>
      <c r="BT95" s="20" t="s">
        <v>171</v>
      </c>
      <c r="BU95" s="20" t="s">
        <v>171</v>
      </c>
      <c r="BV95" s="20" t="s">
        <v>171</v>
      </c>
      <c r="BW95" s="20" t="s">
        <v>171</v>
      </c>
      <c r="BX95" s="20" t="s">
        <v>171</v>
      </c>
      <c r="BY95" s="20" t="s">
        <v>171</v>
      </c>
      <c r="BZ95" s="20" t="s">
        <v>171</v>
      </c>
      <c r="CA95" s="20" t="s">
        <v>171</v>
      </c>
      <c r="CB95" s="20" t="s">
        <v>171</v>
      </c>
      <c r="CC95" s="20" t="s">
        <v>171</v>
      </c>
      <c r="CD95" s="20" t="s">
        <v>171</v>
      </c>
      <c r="CE95" s="20" t="s">
        <v>171</v>
      </c>
      <c r="CF95" s="20" t="s">
        <v>171</v>
      </c>
      <c r="CG95" s="20" t="s">
        <v>171</v>
      </c>
      <c r="CH95" s="20" t="s">
        <v>171</v>
      </c>
      <c r="CI95" s="20" t="s">
        <v>171</v>
      </c>
      <c r="CJ95" s="20" t="s">
        <v>171</v>
      </c>
      <c r="CK95" s="20" t="s">
        <v>171</v>
      </c>
      <c r="CL95" s="20" t="s">
        <v>171</v>
      </c>
      <c r="CM95" s="20" t="s">
        <v>171</v>
      </c>
      <c r="CN95" s="20" t="s">
        <v>171</v>
      </c>
      <c r="CO95" s="20" t="s">
        <v>171</v>
      </c>
      <c r="CP95" s="20" t="s">
        <v>171</v>
      </c>
      <c r="CQ95" s="20" t="s">
        <v>171</v>
      </c>
      <c r="CR95" s="20" t="s">
        <v>171</v>
      </c>
      <c r="CS95" s="20" t="s">
        <v>171</v>
      </c>
      <c r="CT95" s="20" t="s">
        <v>171</v>
      </c>
      <c r="CU95" s="20" t="s">
        <v>171</v>
      </c>
      <c r="CV95" s="20" t="s">
        <v>171</v>
      </c>
      <c r="CW95" s="20" t="s">
        <v>171</v>
      </c>
      <c r="CX95" s="20" t="s">
        <v>171</v>
      </c>
      <c r="CY95" s="20" t="s">
        <v>171</v>
      </c>
    </row>
    <row r="96" spans="69:103" x14ac:dyDescent="0.2">
      <c r="BQ96" s="20" t="s">
        <v>171</v>
      </c>
      <c r="BR96" s="20" t="s">
        <v>171</v>
      </c>
      <c r="BS96" s="20" t="s">
        <v>171</v>
      </c>
      <c r="BT96" s="20" t="s">
        <v>171</v>
      </c>
      <c r="BU96" s="20" t="s">
        <v>171</v>
      </c>
      <c r="BV96" s="20" t="s">
        <v>171</v>
      </c>
      <c r="BW96" s="20" t="s">
        <v>171</v>
      </c>
      <c r="BX96" s="20" t="s">
        <v>171</v>
      </c>
      <c r="BY96" s="20" t="s">
        <v>171</v>
      </c>
      <c r="BZ96" s="20" t="s">
        <v>171</v>
      </c>
      <c r="CA96" s="20" t="s">
        <v>171</v>
      </c>
      <c r="CB96" s="20" t="s">
        <v>171</v>
      </c>
      <c r="CC96" s="20" t="s">
        <v>171</v>
      </c>
      <c r="CD96" s="20" t="s">
        <v>171</v>
      </c>
      <c r="CE96" s="20" t="s">
        <v>171</v>
      </c>
      <c r="CF96" s="20" t="s">
        <v>171</v>
      </c>
      <c r="CG96" s="20" t="s">
        <v>171</v>
      </c>
      <c r="CH96" s="20" t="s">
        <v>171</v>
      </c>
      <c r="CI96" s="20" t="s">
        <v>171</v>
      </c>
      <c r="CJ96" s="20" t="s">
        <v>171</v>
      </c>
      <c r="CK96" s="20" t="s">
        <v>171</v>
      </c>
      <c r="CL96" s="20" t="s">
        <v>171</v>
      </c>
      <c r="CM96" s="20" t="s">
        <v>171</v>
      </c>
      <c r="CN96" s="20" t="s">
        <v>171</v>
      </c>
      <c r="CO96" s="20" t="s">
        <v>171</v>
      </c>
      <c r="CP96" s="20" t="s">
        <v>171</v>
      </c>
      <c r="CQ96" s="20" t="s">
        <v>171</v>
      </c>
      <c r="CR96" s="20" t="s">
        <v>171</v>
      </c>
      <c r="CS96" s="20" t="s">
        <v>171</v>
      </c>
      <c r="CT96" s="20" t="s">
        <v>171</v>
      </c>
      <c r="CU96" s="20" t="s">
        <v>171</v>
      </c>
      <c r="CV96" s="20" t="s">
        <v>171</v>
      </c>
      <c r="CW96" s="20" t="s">
        <v>171</v>
      </c>
      <c r="CX96" s="20" t="s">
        <v>171</v>
      </c>
      <c r="CY96" s="20" t="s">
        <v>171</v>
      </c>
    </row>
    <row r="97" spans="69:103" x14ac:dyDescent="0.2">
      <c r="BQ97" s="20" t="s">
        <v>171</v>
      </c>
      <c r="BR97" s="20" t="s">
        <v>171</v>
      </c>
      <c r="BS97" s="20" t="s">
        <v>171</v>
      </c>
      <c r="BT97" s="20" t="s">
        <v>171</v>
      </c>
      <c r="BU97" s="20" t="s">
        <v>171</v>
      </c>
      <c r="BV97" s="20" t="s">
        <v>171</v>
      </c>
      <c r="BW97" s="20" t="s">
        <v>171</v>
      </c>
      <c r="BX97" s="20" t="s">
        <v>171</v>
      </c>
      <c r="BY97" s="20" t="s">
        <v>171</v>
      </c>
      <c r="BZ97" s="20" t="s">
        <v>171</v>
      </c>
      <c r="CA97" s="20" t="s">
        <v>171</v>
      </c>
      <c r="CB97" s="20" t="s">
        <v>171</v>
      </c>
      <c r="CC97" s="20" t="s">
        <v>171</v>
      </c>
      <c r="CD97" s="20" t="s">
        <v>171</v>
      </c>
      <c r="CE97" s="20" t="s">
        <v>171</v>
      </c>
      <c r="CF97" s="20" t="s">
        <v>171</v>
      </c>
      <c r="CG97" s="20" t="s">
        <v>171</v>
      </c>
      <c r="CH97" s="20" t="s">
        <v>171</v>
      </c>
      <c r="CI97" s="20" t="s">
        <v>171</v>
      </c>
      <c r="CJ97" s="20" t="s">
        <v>171</v>
      </c>
      <c r="CK97" s="20" t="s">
        <v>171</v>
      </c>
      <c r="CL97" s="20" t="s">
        <v>171</v>
      </c>
      <c r="CM97" s="20" t="s">
        <v>171</v>
      </c>
      <c r="CN97" s="20" t="s">
        <v>171</v>
      </c>
      <c r="CO97" s="20" t="s">
        <v>171</v>
      </c>
      <c r="CP97" s="20" t="s">
        <v>171</v>
      </c>
      <c r="CQ97" s="20" t="s">
        <v>171</v>
      </c>
      <c r="CR97" s="20" t="s">
        <v>171</v>
      </c>
      <c r="CS97" s="20" t="s">
        <v>171</v>
      </c>
      <c r="CT97" s="20" t="s">
        <v>171</v>
      </c>
      <c r="CU97" s="20" t="s">
        <v>171</v>
      </c>
      <c r="CV97" s="20" t="s">
        <v>171</v>
      </c>
      <c r="CW97" s="20" t="s">
        <v>171</v>
      </c>
      <c r="CX97" s="20" t="s">
        <v>171</v>
      </c>
      <c r="CY97" s="20" t="s">
        <v>171</v>
      </c>
    </row>
    <row r="98" spans="69:103" x14ac:dyDescent="0.2">
      <c r="BQ98" s="20" t="s">
        <v>171</v>
      </c>
      <c r="BR98" s="20" t="s">
        <v>171</v>
      </c>
      <c r="BS98" s="20" t="s">
        <v>171</v>
      </c>
      <c r="BT98" s="20" t="s">
        <v>171</v>
      </c>
      <c r="BU98" s="20" t="s">
        <v>171</v>
      </c>
      <c r="BV98" s="20" t="s">
        <v>171</v>
      </c>
      <c r="BW98" s="20" t="s">
        <v>171</v>
      </c>
      <c r="BX98" s="20" t="s">
        <v>171</v>
      </c>
      <c r="BY98" s="20" t="s">
        <v>171</v>
      </c>
      <c r="BZ98" s="20" t="s">
        <v>171</v>
      </c>
      <c r="CA98" s="20" t="s">
        <v>171</v>
      </c>
      <c r="CB98" s="20" t="s">
        <v>171</v>
      </c>
      <c r="CC98" s="20" t="s">
        <v>171</v>
      </c>
      <c r="CD98" s="20" t="s">
        <v>171</v>
      </c>
      <c r="CE98" s="20" t="s">
        <v>171</v>
      </c>
      <c r="CF98" s="20" t="s">
        <v>171</v>
      </c>
      <c r="CG98" s="20" t="s">
        <v>171</v>
      </c>
      <c r="CH98" s="20" t="s">
        <v>171</v>
      </c>
      <c r="CI98" s="20" t="s">
        <v>171</v>
      </c>
      <c r="CJ98" s="20" t="s">
        <v>171</v>
      </c>
      <c r="CK98" s="20" t="s">
        <v>171</v>
      </c>
      <c r="CL98" s="20" t="s">
        <v>171</v>
      </c>
      <c r="CM98" s="20" t="s">
        <v>171</v>
      </c>
      <c r="CN98" s="20" t="s">
        <v>171</v>
      </c>
      <c r="CO98" s="20" t="s">
        <v>171</v>
      </c>
      <c r="CP98" s="20" t="s">
        <v>171</v>
      </c>
      <c r="CQ98" s="20" t="s">
        <v>171</v>
      </c>
      <c r="CR98" s="20" t="s">
        <v>171</v>
      </c>
      <c r="CS98" s="20" t="s">
        <v>171</v>
      </c>
      <c r="CT98" s="20" t="s">
        <v>171</v>
      </c>
      <c r="CU98" s="20" t="s">
        <v>171</v>
      </c>
      <c r="CV98" s="20" t="s">
        <v>171</v>
      </c>
      <c r="CW98" s="20" t="s">
        <v>171</v>
      </c>
      <c r="CX98" s="20" t="s">
        <v>171</v>
      </c>
      <c r="CY98" s="20" t="s">
        <v>171</v>
      </c>
    </row>
    <row r="99" spans="69:103" x14ac:dyDescent="0.2">
      <c r="BQ99" s="20" t="s">
        <v>171</v>
      </c>
      <c r="BR99" s="20" t="s">
        <v>171</v>
      </c>
      <c r="BS99" s="20" t="s">
        <v>171</v>
      </c>
      <c r="BT99" s="20" t="s">
        <v>171</v>
      </c>
      <c r="BU99" s="20" t="s">
        <v>171</v>
      </c>
      <c r="BV99" s="20" t="s">
        <v>171</v>
      </c>
      <c r="BW99" s="20" t="s">
        <v>171</v>
      </c>
      <c r="BX99" s="20" t="s">
        <v>171</v>
      </c>
      <c r="BY99" s="20" t="s">
        <v>171</v>
      </c>
      <c r="BZ99" s="20" t="s">
        <v>171</v>
      </c>
      <c r="CA99" s="20" t="s">
        <v>171</v>
      </c>
      <c r="CB99" s="20" t="s">
        <v>171</v>
      </c>
      <c r="CC99" s="20" t="s">
        <v>171</v>
      </c>
      <c r="CD99" s="20" t="s">
        <v>171</v>
      </c>
      <c r="CE99" s="20" t="s">
        <v>171</v>
      </c>
      <c r="CF99" s="20" t="s">
        <v>171</v>
      </c>
      <c r="CG99" s="20" t="s">
        <v>171</v>
      </c>
      <c r="CH99" s="20" t="s">
        <v>171</v>
      </c>
      <c r="CI99" s="20" t="s">
        <v>171</v>
      </c>
      <c r="CJ99" s="20" t="s">
        <v>171</v>
      </c>
      <c r="CK99" s="20" t="s">
        <v>171</v>
      </c>
      <c r="CL99" s="20" t="s">
        <v>171</v>
      </c>
      <c r="CM99" s="20" t="s">
        <v>171</v>
      </c>
      <c r="CN99" s="20" t="s">
        <v>171</v>
      </c>
      <c r="CO99" s="20" t="s">
        <v>171</v>
      </c>
      <c r="CP99" s="20" t="s">
        <v>171</v>
      </c>
      <c r="CQ99" s="20" t="s">
        <v>171</v>
      </c>
      <c r="CR99" s="20" t="s">
        <v>171</v>
      </c>
      <c r="CS99" s="20" t="s">
        <v>171</v>
      </c>
      <c r="CT99" s="20" t="s">
        <v>171</v>
      </c>
      <c r="CU99" s="20" t="s">
        <v>171</v>
      </c>
      <c r="CV99" s="20" t="s">
        <v>171</v>
      </c>
      <c r="CW99" s="20" t="s">
        <v>171</v>
      </c>
      <c r="CX99" s="20" t="s">
        <v>171</v>
      </c>
      <c r="CY99" s="20" t="s">
        <v>171</v>
      </c>
    </row>
    <row r="100" spans="69:103" x14ac:dyDescent="0.2">
      <c r="BQ100" s="20" t="s">
        <v>171</v>
      </c>
      <c r="BR100" s="20" t="s">
        <v>171</v>
      </c>
      <c r="BS100" s="20" t="s">
        <v>171</v>
      </c>
      <c r="BT100" s="20" t="s">
        <v>171</v>
      </c>
      <c r="BU100" s="20" t="s">
        <v>171</v>
      </c>
      <c r="BV100" s="20" t="s">
        <v>171</v>
      </c>
      <c r="BW100" s="20" t="s">
        <v>171</v>
      </c>
      <c r="BX100" s="20" t="s">
        <v>171</v>
      </c>
      <c r="BY100" s="20" t="s">
        <v>171</v>
      </c>
      <c r="BZ100" s="20" t="s">
        <v>171</v>
      </c>
      <c r="CA100" s="20" t="s">
        <v>171</v>
      </c>
      <c r="CB100" s="20" t="s">
        <v>171</v>
      </c>
      <c r="CC100" s="20" t="s">
        <v>171</v>
      </c>
      <c r="CD100" s="20" t="s">
        <v>171</v>
      </c>
      <c r="CE100" s="20" t="s">
        <v>171</v>
      </c>
      <c r="CF100" s="20" t="s">
        <v>171</v>
      </c>
      <c r="CG100" s="20" t="s">
        <v>171</v>
      </c>
      <c r="CH100" s="20" t="s">
        <v>171</v>
      </c>
      <c r="CI100" s="20" t="s">
        <v>171</v>
      </c>
      <c r="CJ100" s="20" t="s">
        <v>171</v>
      </c>
      <c r="CK100" s="20" t="s">
        <v>171</v>
      </c>
      <c r="CL100" s="20" t="s">
        <v>171</v>
      </c>
      <c r="CM100" s="20" t="s">
        <v>171</v>
      </c>
      <c r="CN100" s="20" t="s">
        <v>171</v>
      </c>
      <c r="CO100" s="20" t="s">
        <v>171</v>
      </c>
      <c r="CP100" s="20" t="s">
        <v>171</v>
      </c>
      <c r="CQ100" s="20" t="s">
        <v>171</v>
      </c>
      <c r="CR100" s="20" t="s">
        <v>171</v>
      </c>
      <c r="CS100" s="20" t="s">
        <v>171</v>
      </c>
      <c r="CT100" s="20" t="s">
        <v>171</v>
      </c>
      <c r="CU100" s="20" t="s">
        <v>171</v>
      </c>
      <c r="CV100" s="20" t="s">
        <v>171</v>
      </c>
      <c r="CW100" s="20" t="s">
        <v>171</v>
      </c>
      <c r="CX100" s="20" t="s">
        <v>171</v>
      </c>
      <c r="CY100" s="20" t="s">
        <v>171</v>
      </c>
    </row>
    <row r="101" spans="69:103" x14ac:dyDescent="0.2">
      <c r="BQ101" s="20" t="s">
        <v>171</v>
      </c>
      <c r="BR101" s="20" t="s">
        <v>171</v>
      </c>
      <c r="BS101" s="20" t="s">
        <v>171</v>
      </c>
      <c r="BT101" s="20" t="s">
        <v>171</v>
      </c>
      <c r="BU101" s="20" t="s">
        <v>171</v>
      </c>
      <c r="BV101" s="20" t="s">
        <v>171</v>
      </c>
      <c r="BW101" s="20" t="s">
        <v>171</v>
      </c>
      <c r="BX101" s="20" t="s">
        <v>171</v>
      </c>
      <c r="BY101" s="20" t="s">
        <v>171</v>
      </c>
      <c r="BZ101" s="20" t="s">
        <v>171</v>
      </c>
      <c r="CA101" s="20" t="s">
        <v>171</v>
      </c>
      <c r="CB101" s="20" t="s">
        <v>171</v>
      </c>
      <c r="CC101" s="20" t="s">
        <v>171</v>
      </c>
      <c r="CD101" s="20" t="s">
        <v>171</v>
      </c>
      <c r="CE101" s="20" t="s">
        <v>171</v>
      </c>
      <c r="CF101" s="20" t="s">
        <v>171</v>
      </c>
      <c r="CG101" s="20" t="s">
        <v>171</v>
      </c>
      <c r="CH101" s="20" t="s">
        <v>171</v>
      </c>
      <c r="CI101" s="20" t="s">
        <v>171</v>
      </c>
      <c r="CJ101" s="20" t="s">
        <v>171</v>
      </c>
      <c r="CK101" s="20" t="s">
        <v>171</v>
      </c>
      <c r="CL101" s="20" t="s">
        <v>171</v>
      </c>
      <c r="CM101" s="20" t="s">
        <v>171</v>
      </c>
      <c r="CN101" s="20" t="s">
        <v>171</v>
      </c>
      <c r="CO101" s="20" t="s">
        <v>171</v>
      </c>
      <c r="CP101" s="20" t="s">
        <v>171</v>
      </c>
      <c r="CQ101" s="20" t="s">
        <v>171</v>
      </c>
      <c r="CR101" s="20" t="s">
        <v>171</v>
      </c>
      <c r="CS101" s="20" t="s">
        <v>171</v>
      </c>
      <c r="CT101" s="20" t="s">
        <v>171</v>
      </c>
      <c r="CU101" s="20" t="s">
        <v>171</v>
      </c>
      <c r="CV101" s="20" t="s">
        <v>171</v>
      </c>
      <c r="CW101" s="20" t="s">
        <v>171</v>
      </c>
      <c r="CX101" s="20" t="s">
        <v>171</v>
      </c>
      <c r="CY101" s="20" t="s">
        <v>171</v>
      </c>
    </row>
  </sheetData>
  <mergeCells count="15">
    <mergeCell ref="B2:M2"/>
    <mergeCell ref="CN2:CS2"/>
    <mergeCell ref="CT2:CY2"/>
    <mergeCell ref="N2:P2"/>
    <mergeCell ref="Q2:S2"/>
    <mergeCell ref="W2:Y2"/>
    <mergeCell ref="BJ2:BU2"/>
    <mergeCell ref="BV2:CA2"/>
    <mergeCell ref="CB2:CG2"/>
    <mergeCell ref="CH2:CM2"/>
    <mergeCell ref="Z2:AE2"/>
    <mergeCell ref="AF2:AK2"/>
    <mergeCell ref="AL2:AQ2"/>
    <mergeCell ref="AR2:BC2"/>
    <mergeCell ref="BD2:BI2"/>
  </mergeCells>
  <phoneticPr fontId="9" type="noConversion"/>
  <hyperlinks>
    <hyperlink ref="D6" r:id="rId1" xr:uid="{00000000-0004-0000-0100-000000000000}"/>
    <hyperlink ref="BF6" r:id="rId2" xr:uid="{00000000-0004-0000-0100-000001000000}"/>
    <hyperlink ref="BL6" r:id="rId3" xr:uid="{00000000-0004-0000-0100-000002000000}"/>
    <hyperlink ref="BO6" r:id="rId4" xr:uid="{00000000-0004-0000-0100-000003000000}"/>
    <hyperlink ref="G6" r:id="rId5" xr:uid="{00000000-0004-0000-0100-000004000000}"/>
    <hyperlink ref="V6" r:id="rId6" xr:uid="{00000000-0004-0000-0100-000005000000}"/>
    <hyperlink ref="V7" r:id="rId7" xr:uid="{00000000-0004-0000-0100-000006000000}"/>
    <hyperlink ref="V8" r:id="rId8" xr:uid="{00000000-0004-0000-0100-000007000000}"/>
    <hyperlink ref="V9" r:id="rId9" xr:uid="{00000000-0004-0000-0100-000008000000}"/>
    <hyperlink ref="V10" r:id="rId10" xr:uid="{00000000-0004-0000-0100-000009000000}"/>
    <hyperlink ref="V11" r:id="rId11" xr:uid="{00000000-0004-0000-0100-00000A000000}"/>
    <hyperlink ref="V12" r:id="rId12" xr:uid="{00000000-0004-0000-0100-00000B000000}"/>
    <hyperlink ref="V13" r:id="rId13" xr:uid="{00000000-0004-0000-0100-00000C000000}"/>
    <hyperlink ref="V14" r:id="rId14" xr:uid="{00000000-0004-0000-0100-00000D000000}"/>
    <hyperlink ref="V15" r:id="rId15" xr:uid="{00000000-0004-0000-0100-00000E000000}"/>
    <hyperlink ref="V16" r:id="rId16" xr:uid="{00000000-0004-0000-0100-00000F000000}"/>
    <hyperlink ref="V17" r:id="rId17" xr:uid="{00000000-0004-0000-0100-000010000000}"/>
    <hyperlink ref="V18" r:id="rId18" xr:uid="{00000000-0004-0000-0100-000011000000}"/>
    <hyperlink ref="V19" r:id="rId19" xr:uid="{00000000-0004-0000-0100-000012000000}"/>
    <hyperlink ref="V20" r:id="rId20" xr:uid="{00000000-0004-0000-0100-000013000000}"/>
    <hyperlink ref="V21" r:id="rId21" xr:uid="{00000000-0004-0000-0100-000014000000}"/>
    <hyperlink ref="V22" r:id="rId22" xr:uid="{00000000-0004-0000-0100-000015000000}"/>
    <hyperlink ref="V23" r:id="rId23" xr:uid="{00000000-0004-0000-0100-000016000000}"/>
    <hyperlink ref="V24" r:id="rId24" xr:uid="{00000000-0004-0000-0100-000017000000}"/>
    <hyperlink ref="V25" r:id="rId25" xr:uid="{00000000-0004-0000-0100-000018000000}"/>
    <hyperlink ref="V27" r:id="rId26" xr:uid="{00000000-0004-0000-0100-000019000000}"/>
    <hyperlink ref="V28" r:id="rId27" xr:uid="{00000000-0004-0000-0100-00001A000000}"/>
    <hyperlink ref="V29" r:id="rId28" xr:uid="{00000000-0004-0000-0100-00001B000000}"/>
    <hyperlink ref="V30" r:id="rId29" xr:uid="{00000000-0004-0000-0100-00001C000000}"/>
    <hyperlink ref="V31" r:id="rId30" xr:uid="{00000000-0004-0000-0100-00001D000000}"/>
    <hyperlink ref="V32" r:id="rId31" xr:uid="{00000000-0004-0000-0100-00001E000000}"/>
    <hyperlink ref="V33" r:id="rId32" xr:uid="{00000000-0004-0000-0100-00001F000000}"/>
    <hyperlink ref="V34" r:id="rId33" xr:uid="{00000000-0004-0000-0100-000020000000}"/>
    <hyperlink ref="V35" r:id="rId34" xr:uid="{00000000-0004-0000-0100-000021000000}"/>
    <hyperlink ref="V36" r:id="rId35" xr:uid="{00000000-0004-0000-0100-000022000000}"/>
    <hyperlink ref="V37" r:id="rId36" xr:uid="{00000000-0004-0000-0100-000023000000}"/>
    <hyperlink ref="V38" r:id="rId37" xr:uid="{00000000-0004-0000-0100-000024000000}"/>
    <hyperlink ref="V39" r:id="rId38" xr:uid="{00000000-0004-0000-0100-000025000000}"/>
    <hyperlink ref="V40" r:id="rId39" xr:uid="{00000000-0004-0000-0100-000026000000}"/>
    <hyperlink ref="V41" r:id="rId40" xr:uid="{00000000-0004-0000-0100-000027000000}"/>
    <hyperlink ref="V42" r:id="rId41" xr:uid="{00000000-0004-0000-0100-000028000000}"/>
    <hyperlink ref="V43" r:id="rId42" xr:uid="{00000000-0004-0000-0100-000029000000}"/>
    <hyperlink ref="V44" r:id="rId43" xr:uid="{00000000-0004-0000-0100-00002A000000}"/>
    <hyperlink ref="V45" r:id="rId44" xr:uid="{00000000-0004-0000-0100-00002B000000}"/>
    <hyperlink ref="V46" r:id="rId45" xr:uid="{00000000-0004-0000-0100-00002C000000}"/>
    <hyperlink ref="V47" r:id="rId46" xr:uid="{00000000-0004-0000-0100-00002D000000}"/>
    <hyperlink ref="V48" r:id="rId47" xr:uid="{00000000-0004-0000-0100-00002E000000}"/>
    <hyperlink ref="V49" r:id="rId48" xr:uid="{00000000-0004-0000-0100-00002F000000}"/>
    <hyperlink ref="V50" r:id="rId49" xr:uid="{00000000-0004-0000-0100-000030000000}"/>
    <hyperlink ref="V51" r:id="rId50" xr:uid="{00000000-0004-0000-0100-000031000000}"/>
    <hyperlink ref="V52" r:id="rId51" xr:uid="{00000000-0004-0000-0100-000032000000}"/>
    <hyperlink ref="V53" r:id="rId52" xr:uid="{00000000-0004-0000-0100-000033000000}"/>
    <hyperlink ref="V54" r:id="rId53" xr:uid="{00000000-0004-0000-0100-000034000000}"/>
    <hyperlink ref="Y6" r:id="rId54" xr:uid="{00000000-0004-0000-0100-000035000000}"/>
    <hyperlink ref="Y7" r:id="rId55" xr:uid="{00000000-0004-0000-0100-000036000000}"/>
    <hyperlink ref="Y8" r:id="rId56" xr:uid="{00000000-0004-0000-0100-000037000000}"/>
    <hyperlink ref="Y9" r:id="rId57" xr:uid="{00000000-0004-0000-0100-000038000000}"/>
    <hyperlink ref="Y10" r:id="rId58" xr:uid="{00000000-0004-0000-0100-000039000000}"/>
    <hyperlink ref="Y11" r:id="rId59" xr:uid="{00000000-0004-0000-0100-00003A000000}"/>
    <hyperlink ref="Y12" r:id="rId60" xr:uid="{00000000-0004-0000-0100-00003B000000}"/>
    <hyperlink ref="Y13" r:id="rId61" xr:uid="{00000000-0004-0000-0100-00003C000000}"/>
    <hyperlink ref="Y14" r:id="rId62" xr:uid="{00000000-0004-0000-0100-00003D000000}"/>
    <hyperlink ref="Y15" r:id="rId63" xr:uid="{00000000-0004-0000-0100-00003E000000}"/>
    <hyperlink ref="Y16" r:id="rId64" xr:uid="{00000000-0004-0000-0100-00003F000000}"/>
    <hyperlink ref="Y17" r:id="rId65" xr:uid="{00000000-0004-0000-0100-000040000000}"/>
    <hyperlink ref="Y18" r:id="rId66" xr:uid="{00000000-0004-0000-0100-000041000000}"/>
    <hyperlink ref="Y19" r:id="rId67" xr:uid="{00000000-0004-0000-0100-000042000000}"/>
    <hyperlink ref="Y20" r:id="rId68" xr:uid="{00000000-0004-0000-0100-000043000000}"/>
    <hyperlink ref="Y21" r:id="rId69" xr:uid="{00000000-0004-0000-0100-000044000000}"/>
    <hyperlink ref="Y22" r:id="rId70" xr:uid="{00000000-0004-0000-0100-000045000000}"/>
    <hyperlink ref="Y23" r:id="rId71" xr:uid="{00000000-0004-0000-0100-000046000000}"/>
    <hyperlink ref="Y24" r:id="rId72" xr:uid="{00000000-0004-0000-0100-000047000000}"/>
    <hyperlink ref="Y25" r:id="rId73" xr:uid="{00000000-0004-0000-0100-000048000000}"/>
    <hyperlink ref="Y27" r:id="rId74" xr:uid="{00000000-0004-0000-0100-000049000000}"/>
    <hyperlink ref="Y28" r:id="rId75" xr:uid="{00000000-0004-0000-0100-00004A000000}"/>
    <hyperlink ref="Y29" r:id="rId76" xr:uid="{00000000-0004-0000-0100-00004B000000}"/>
    <hyperlink ref="Y30" r:id="rId77" xr:uid="{00000000-0004-0000-0100-00004C000000}"/>
    <hyperlink ref="Y31" r:id="rId78" xr:uid="{00000000-0004-0000-0100-00004D000000}"/>
    <hyperlink ref="Y32" r:id="rId79" xr:uid="{00000000-0004-0000-0100-00004E000000}"/>
    <hyperlink ref="Y33" r:id="rId80" xr:uid="{00000000-0004-0000-0100-00004F000000}"/>
    <hyperlink ref="Y34" r:id="rId81" xr:uid="{00000000-0004-0000-0100-000050000000}"/>
    <hyperlink ref="Y35" r:id="rId82" xr:uid="{00000000-0004-0000-0100-000051000000}"/>
    <hyperlink ref="Y36" r:id="rId83" xr:uid="{00000000-0004-0000-0100-000052000000}"/>
    <hyperlink ref="Y37" r:id="rId84" xr:uid="{00000000-0004-0000-0100-000053000000}"/>
    <hyperlink ref="Y38" r:id="rId85" xr:uid="{00000000-0004-0000-0100-000054000000}"/>
    <hyperlink ref="Y39" r:id="rId86" xr:uid="{00000000-0004-0000-0100-000055000000}"/>
    <hyperlink ref="Y40" r:id="rId87" xr:uid="{00000000-0004-0000-0100-000056000000}"/>
    <hyperlink ref="Y41" r:id="rId88" xr:uid="{00000000-0004-0000-0100-000057000000}"/>
    <hyperlink ref="Y42" r:id="rId89" xr:uid="{00000000-0004-0000-0100-000058000000}"/>
    <hyperlink ref="Y43" r:id="rId90" xr:uid="{00000000-0004-0000-0100-000059000000}"/>
    <hyperlink ref="Y44" r:id="rId91" xr:uid="{00000000-0004-0000-0100-00005A000000}"/>
    <hyperlink ref="Y45" r:id="rId92" xr:uid="{00000000-0004-0000-0100-00005B000000}"/>
    <hyperlink ref="Y46" r:id="rId93" xr:uid="{00000000-0004-0000-0100-00005C000000}"/>
    <hyperlink ref="Y47" r:id="rId94" xr:uid="{00000000-0004-0000-0100-00005D000000}"/>
    <hyperlink ref="Y48" r:id="rId95" xr:uid="{00000000-0004-0000-0100-00005E000000}"/>
    <hyperlink ref="Y49" r:id="rId96" xr:uid="{00000000-0004-0000-0100-00005F000000}"/>
    <hyperlink ref="Y50" r:id="rId97" xr:uid="{00000000-0004-0000-0100-000060000000}"/>
    <hyperlink ref="Y51" r:id="rId98" xr:uid="{00000000-0004-0000-0100-000061000000}"/>
    <hyperlink ref="Y52" r:id="rId99" xr:uid="{00000000-0004-0000-0100-000062000000}"/>
    <hyperlink ref="Y53" r:id="rId100" xr:uid="{00000000-0004-0000-0100-000063000000}"/>
    <hyperlink ref="Y54" r:id="rId101" xr:uid="{00000000-0004-0000-0100-000064000000}"/>
    <hyperlink ref="AT7" r:id="rId102" xr:uid="{00000000-0004-0000-0100-000065000000}"/>
    <hyperlink ref="AT19" r:id="rId103" xr:uid="{00000000-0004-0000-0100-000066000000}"/>
    <hyperlink ref="AT36" r:id="rId104" xr:uid="{00000000-0004-0000-0100-000067000000}"/>
    <hyperlink ref="AT30" r:id="rId105" xr:uid="{00000000-0004-0000-0100-000068000000}"/>
    <hyperlink ref="AT5" r:id="rId106" xr:uid="{00000000-0004-0000-0100-000069000000}"/>
    <hyperlink ref="AT6" r:id="rId107" xr:uid="{00000000-0004-0000-0100-00006A000000}"/>
    <hyperlink ref="AT9" r:id="rId108" xr:uid="{00000000-0004-0000-0100-00006B000000}"/>
    <hyperlink ref="AT8" r:id="rId109" xr:uid="{00000000-0004-0000-0100-00006C000000}"/>
    <hyperlink ref="AT10" r:id="rId110" xr:uid="{00000000-0004-0000-0100-00006D000000}"/>
    <hyperlink ref="AW10" r:id="rId111" xr:uid="{00000000-0004-0000-0100-00006E000000}"/>
    <hyperlink ref="AT11" r:id="rId112" xr:uid="{00000000-0004-0000-0100-00006F000000}"/>
    <hyperlink ref="AT12" r:id="rId113" xr:uid="{00000000-0004-0000-0100-000070000000}"/>
    <hyperlink ref="AT13" r:id="rId114" xr:uid="{00000000-0004-0000-0100-000071000000}"/>
    <hyperlink ref="AT14" r:id="rId115" xr:uid="{00000000-0004-0000-0100-000072000000}"/>
    <hyperlink ref="AT16" r:id="rId116" xr:uid="{00000000-0004-0000-0100-000073000000}"/>
    <hyperlink ref="AT18" r:id="rId117" xr:uid="{00000000-0004-0000-0100-000074000000}"/>
    <hyperlink ref="AT20" r:id="rId118" xr:uid="{00000000-0004-0000-0100-000075000000}"/>
    <hyperlink ref="AT21" r:id="rId119" xr:uid="{00000000-0004-0000-0100-000076000000}"/>
    <hyperlink ref="AT22" r:id="rId120" xr:uid="{00000000-0004-0000-0100-000077000000}"/>
    <hyperlink ref="AT23" r:id="rId121" xr:uid="{00000000-0004-0000-0100-000078000000}"/>
    <hyperlink ref="AT27" r:id="rId122" xr:uid="{00000000-0004-0000-0100-000079000000}"/>
    <hyperlink ref="AT31" r:id="rId123" xr:uid="{00000000-0004-0000-0100-00007A000000}"/>
    <hyperlink ref="AT32" r:id="rId124" xr:uid="{00000000-0004-0000-0100-00007B000000}"/>
    <hyperlink ref="AT33" r:id="rId125" xr:uid="{00000000-0004-0000-0100-00007C000000}"/>
    <hyperlink ref="AT34" r:id="rId126" xr:uid="{00000000-0004-0000-0100-00007D000000}"/>
    <hyperlink ref="AT37" r:id="rId127" xr:uid="{00000000-0004-0000-0100-00007E000000}"/>
    <hyperlink ref="AT41" r:id="rId128" xr:uid="{00000000-0004-0000-0100-00007F000000}"/>
    <hyperlink ref="AT42" r:id="rId129" xr:uid="{00000000-0004-0000-0100-000080000000}"/>
    <hyperlink ref="AT43" r:id="rId130" xr:uid="{00000000-0004-0000-0100-000081000000}"/>
    <hyperlink ref="AT44" r:id="rId131" xr:uid="{00000000-0004-0000-0100-000082000000}"/>
    <hyperlink ref="AW44" r:id="rId132" xr:uid="{00000000-0004-0000-0100-000083000000}"/>
    <hyperlink ref="AZ44" r:id="rId133" xr:uid="{00000000-0004-0000-0100-000084000000}"/>
    <hyperlink ref="BC44" r:id="rId134" xr:uid="{00000000-0004-0000-0100-000085000000}"/>
    <hyperlink ref="AT45" r:id="rId135" xr:uid="{00000000-0004-0000-0100-000086000000}"/>
    <hyperlink ref="AW45" r:id="rId136" xr:uid="{00000000-0004-0000-0100-000087000000}"/>
    <hyperlink ref="AT46" r:id="rId137" xr:uid="{00000000-0004-0000-0100-000088000000}"/>
    <hyperlink ref="AT47" r:id="rId138" xr:uid="{00000000-0004-0000-0100-000089000000}"/>
    <hyperlink ref="AT49" r:id="rId139" xr:uid="{00000000-0004-0000-0100-00008A000000}"/>
    <hyperlink ref="AT51" r:id="rId140" xr:uid="{00000000-0004-0000-0100-00008B000000}"/>
    <hyperlink ref="AW51" r:id="rId141" xr:uid="{00000000-0004-0000-0100-00008C000000}"/>
    <hyperlink ref="AZ51" r:id="rId142" xr:uid="{00000000-0004-0000-0100-00008D000000}"/>
    <hyperlink ref="AT52" r:id="rId143" xr:uid="{00000000-0004-0000-0100-00008E000000}"/>
    <hyperlink ref="AT53" r:id="rId144" xr:uid="{00000000-0004-0000-0100-00008F000000}"/>
    <hyperlink ref="AT54" r:id="rId145" xr:uid="{00000000-0004-0000-0100-000090000000}"/>
    <hyperlink ref="V26" r:id="rId146" xr:uid="{00000000-0004-0000-0100-000091000000}"/>
    <hyperlink ref="Y26" r:id="rId147" xr:uid="{00000000-0004-0000-0100-000092000000}"/>
    <hyperlink ref="AT26" r:id="rId148" xr:uid="{00000000-0004-0000-0100-000093000000}"/>
    <hyperlink ref="D26" r:id="rId149" xr:uid="{00000000-0004-0000-0100-000094000000}"/>
    <hyperlink ref="D32" r:id="rId150" xr:uid="{00000000-0004-0000-0100-000095000000}"/>
    <hyperlink ref="BF32" r:id="rId151" xr:uid="{00000000-0004-0000-0100-000096000000}"/>
    <hyperlink ref="BL32" r:id="rId152" xr:uid="{00000000-0004-0000-0100-000097000000}"/>
    <hyperlink ref="D35" r:id="rId153" xr:uid="{00000000-0004-0000-0100-000098000000}"/>
    <hyperlink ref="BF35" r:id="rId154" xr:uid="{00000000-0004-0000-0100-000099000000}"/>
    <hyperlink ref="BL35" r:id="rId155" xr:uid="{00000000-0004-0000-0100-00009A000000}"/>
    <hyperlink ref="D54" r:id="rId156" xr:uid="{00000000-0004-0000-0100-00009B000000}"/>
    <hyperlink ref="BF54" r:id="rId157" xr:uid="{00000000-0004-0000-0100-00009C000000}"/>
    <hyperlink ref="D11" r:id="rId158" xr:uid="{00000000-0004-0000-0100-00009D000000}"/>
    <hyperlink ref="D10" r:id="rId159" xr:uid="{00000000-0004-0000-0100-00009E000000}"/>
    <hyperlink ref="G10" r:id="rId160" xr:uid="{00000000-0004-0000-0100-00009F000000}"/>
    <hyperlink ref="J10" r:id="rId161" xr:uid="{00000000-0004-0000-0100-0000A0000000}"/>
    <hyperlink ref="M10" r:id="rId162" xr:uid="{00000000-0004-0000-0100-0000A1000000}"/>
    <hyperlink ref="AB10" r:id="rId163" xr:uid="{00000000-0004-0000-0100-0000A2000000}"/>
    <hyperlink ref="AH10" r:id="rId164" xr:uid="{00000000-0004-0000-0100-0000A3000000}"/>
    <hyperlink ref="AN10" r:id="rId165" xr:uid="{00000000-0004-0000-0100-0000A4000000}"/>
    <hyperlink ref="D13" r:id="rId166" xr:uid="{00000000-0004-0000-0100-0000A5000000}"/>
    <hyperlink ref="G13" r:id="rId167" xr:uid="{00000000-0004-0000-0100-0000A6000000}"/>
    <hyperlink ref="J13" r:id="rId168" xr:uid="{00000000-0004-0000-0100-0000A7000000}"/>
    <hyperlink ref="M13" r:id="rId169" xr:uid="{00000000-0004-0000-0100-0000A8000000}"/>
    <hyperlink ref="AB13" r:id="rId170" xr:uid="{00000000-0004-0000-0100-0000A9000000}"/>
    <hyperlink ref="AH13" r:id="rId171" xr:uid="{00000000-0004-0000-0100-0000AA000000}"/>
    <hyperlink ref="AN13" r:id="rId172" xr:uid="{00000000-0004-0000-0100-0000AB000000}"/>
    <hyperlink ref="AT15" r:id="rId173" xr:uid="{00000000-0004-0000-0100-0000AC000000}"/>
    <hyperlink ref="D15" r:id="rId174" xr:uid="{00000000-0004-0000-0100-0000AD000000}"/>
    <hyperlink ref="G15" r:id="rId175" xr:uid="{00000000-0004-0000-0100-0000AE000000}"/>
    <hyperlink ref="J15" r:id="rId176" xr:uid="{00000000-0004-0000-0100-0000AF000000}"/>
    <hyperlink ref="M15" r:id="rId177" xr:uid="{00000000-0004-0000-0100-0000B0000000}"/>
    <hyperlink ref="AB15" r:id="rId178" xr:uid="{00000000-0004-0000-0100-0000B1000000}"/>
    <hyperlink ref="AH15" r:id="rId179" xr:uid="{00000000-0004-0000-0100-0000B2000000}"/>
    <hyperlink ref="AN15" r:id="rId180" xr:uid="{00000000-0004-0000-0100-0000B3000000}"/>
    <hyperlink ref="D46" r:id="rId181" xr:uid="{00000000-0004-0000-0100-0000B4000000}"/>
    <hyperlink ref="G46" r:id="rId182" xr:uid="{00000000-0004-0000-0100-0000B5000000}"/>
    <hyperlink ref="J46" r:id="rId183" xr:uid="{00000000-0004-0000-0100-0000B6000000}"/>
    <hyperlink ref="M46" r:id="rId184" xr:uid="{00000000-0004-0000-0100-0000B7000000}"/>
    <hyperlink ref="AB46" r:id="rId185" xr:uid="{00000000-0004-0000-0100-0000B8000000}"/>
    <hyperlink ref="AH46" r:id="rId186" xr:uid="{00000000-0004-0000-0100-0000B9000000}"/>
    <hyperlink ref="AN46" r:id="rId187" xr:uid="{00000000-0004-0000-0100-0000BA000000}"/>
    <hyperlink ref="D50" r:id="rId188" xr:uid="{00000000-0004-0000-0100-0000BB000000}"/>
    <hyperlink ref="G50" r:id="rId189" xr:uid="{00000000-0004-0000-0100-0000BC000000}"/>
    <hyperlink ref="J50" r:id="rId190" xr:uid="{00000000-0004-0000-0100-0000BD000000}"/>
    <hyperlink ref="M50" r:id="rId191" xr:uid="{00000000-0004-0000-0100-0000BE000000}"/>
    <hyperlink ref="AB50" r:id="rId192" xr:uid="{00000000-0004-0000-0100-0000BF000000}"/>
    <hyperlink ref="AH50" r:id="rId193" xr:uid="{00000000-0004-0000-0100-0000C0000000}"/>
    <hyperlink ref="AN50" r:id="rId194" xr:uid="{00000000-0004-0000-0100-0000C1000000}"/>
    <hyperlink ref="AH9" r:id="rId195" xr:uid="{00000000-0004-0000-0100-0000C2000000}"/>
    <hyperlink ref="AK9" r:id="rId196" xr:uid="{00000000-0004-0000-0100-0000C3000000}"/>
    <hyperlink ref="AN9" r:id="rId197" xr:uid="{00000000-0004-0000-0100-0000C4000000}"/>
    <hyperlink ref="D12" r:id="rId198" xr:uid="{00000000-0004-0000-0100-0000C5000000}"/>
    <hyperlink ref="G12" r:id="rId199" xr:uid="{00000000-0004-0000-0100-0000C6000000}"/>
    <hyperlink ref="D33" r:id="rId200" xr:uid="{00000000-0004-0000-0100-0000C7000000}"/>
    <hyperlink ref="D34" r:id="rId201" xr:uid="{00000000-0004-0000-0100-0000C8000000}"/>
    <hyperlink ref="G34" r:id="rId202" xr:uid="{00000000-0004-0000-0100-0000C9000000}"/>
    <hyperlink ref="J34" r:id="rId203" xr:uid="{00000000-0004-0000-0100-0000CA000000}"/>
    <hyperlink ref="P6" r:id="rId204" xr:uid="{00000000-0004-0000-0100-0000CB000000}"/>
    <hyperlink ref="P49" r:id="rId205" xr:uid="{00000000-0004-0000-0100-0000CC000000}"/>
    <hyperlink ref="P37" r:id="rId206" xr:uid="{00000000-0004-0000-0100-0000CD000000}"/>
    <hyperlink ref="P19" r:id="rId207" xr:uid="{00000000-0004-0000-0100-0000CE000000}"/>
    <hyperlink ref="P23" r:id="rId208" xr:uid="{00000000-0004-0000-0100-0000CF000000}"/>
    <hyperlink ref="P30" r:id="rId209" xr:uid="{00000000-0004-0000-0100-0000D0000000}"/>
    <hyperlink ref="S6" r:id="rId210" xr:uid="{00000000-0004-0000-0100-0000D1000000}"/>
    <hyperlink ref="S5" r:id="rId211" xr:uid="{00000000-0004-0000-0100-0000D2000000}"/>
    <hyperlink ref="S7" r:id="rId212" xr:uid="{00000000-0004-0000-0100-0000D3000000}"/>
    <hyperlink ref="S13" r:id="rId213" xr:uid="{00000000-0004-0000-0100-0000D4000000}"/>
    <hyperlink ref="S22" r:id="rId214" xr:uid="{00000000-0004-0000-0100-0000D5000000}"/>
    <hyperlink ref="S41" r:id="rId215" xr:uid="{00000000-0004-0000-0100-0000D6000000}"/>
    <hyperlink ref="S50" r:id="rId216" xr:uid="{00000000-0004-0000-0100-0000D7000000}"/>
    <hyperlink ref="S52" r:id="rId217" xr:uid="{00000000-0004-0000-0100-0000D8000000}"/>
    <hyperlink ref="S9" r:id="rId218" xr:uid="{00000000-0004-0000-0100-0000D9000000}"/>
    <hyperlink ref="S14" r:id="rId219" xr:uid="{00000000-0004-0000-0100-0000DA000000}"/>
    <hyperlink ref="S17" r:id="rId220" xr:uid="{00000000-0004-0000-0100-0000DB000000}"/>
    <hyperlink ref="S24" r:id="rId221" xr:uid="{00000000-0004-0000-0100-0000DC000000}"/>
    <hyperlink ref="S38" r:id="rId222" xr:uid="{00000000-0004-0000-0100-0000DD000000}"/>
    <hyperlink ref="S40" r:id="rId223" xr:uid="{00000000-0004-0000-0100-0000DE000000}"/>
    <hyperlink ref="S45" r:id="rId224" xr:uid="{00000000-0004-0000-0100-0000DF000000}"/>
    <hyperlink ref="S53" r:id="rId225" xr:uid="{00000000-0004-0000-0100-0000E0000000}"/>
    <hyperlink ref="P27" r:id="rId226" xr:uid="{00000000-0004-0000-0100-0000E1000000}"/>
    <hyperlink ref="P29" r:id="rId227" xr:uid="{00000000-0004-0000-0100-0000E2000000}"/>
    <hyperlink ref="P36" r:id="rId228" xr:uid="{00000000-0004-0000-0100-0000E3000000}"/>
    <hyperlink ref="P44" r:id="rId229" xr:uid="{00000000-0004-0000-0100-0000E4000000}"/>
    <hyperlink ref="P51" r:id="rId230" xr:uid="{00000000-0004-0000-0100-0000E5000000}"/>
    <hyperlink ref="P14" r:id="rId231" xr:uid="{00000000-0004-0000-0100-0000E6000000}"/>
    <hyperlink ref="P9" r:id="rId232" xr:uid="{00000000-0004-0000-0100-0000E7000000}"/>
    <hyperlink ref="S10" r:id="rId233" xr:uid="{00000000-0004-0000-0100-0000E8000000}"/>
    <hyperlink ref="S15" r:id="rId234" xr:uid="{00000000-0004-0000-0100-0000E9000000}"/>
    <hyperlink ref="S46" r:id="rId235" xr:uid="{00000000-0004-0000-0100-0000EA000000}"/>
    <hyperlink ref="P54" r:id="rId236" xr:uid="{00000000-0004-0000-0100-0000EB000000}"/>
    <hyperlink ref="P32" r:id="rId237" xr:uid="{00000000-0004-0000-0100-0000EC000000}"/>
    <hyperlink ref="P35" r:id="rId238" xr:uid="{00000000-0004-0000-0100-0000ED000000}"/>
    <hyperlink ref="P48" r:id="rId239" xr:uid="{00000000-0004-0000-0100-0000EE000000}"/>
    <hyperlink ref="P25" r:id="rId240" xr:uid="{00000000-0004-0000-0100-0000EF000000}"/>
    <hyperlink ref="P26" r:id="rId241" xr:uid="{00000000-0004-0000-0100-0000F0000000}"/>
    <hyperlink ref="P28" r:id="rId242" xr:uid="{00000000-0004-0000-0100-0000F1000000}"/>
    <hyperlink ref="P42" r:id="rId243" xr:uid="{00000000-0004-0000-0100-0000F2000000}"/>
    <hyperlink ref="P5" r:id="rId244" xr:uid="{00000000-0004-0000-0100-0000F3000000}"/>
    <hyperlink ref="P7" r:id="rId245" xr:uid="{00000000-0004-0000-0100-0000F4000000}"/>
    <hyperlink ref="P22" r:id="rId246" xr:uid="{00000000-0004-0000-0100-0000F5000000}"/>
    <hyperlink ref="P41" r:id="rId247" xr:uid="{00000000-0004-0000-0100-0000F6000000}"/>
    <hyperlink ref="P52" r:id="rId248" xr:uid="{00000000-0004-0000-0100-0000F7000000}"/>
    <hyperlink ref="P13" r:id="rId249" xr:uid="{00000000-0004-0000-0100-0000F8000000}"/>
    <hyperlink ref="P50" r:id="rId250" xr:uid="{00000000-0004-0000-0100-0000F9000000}"/>
    <hyperlink ref="S42" r:id="rId251" xr:uid="{00000000-0004-0000-0100-0000FA000000}"/>
    <hyperlink ref="P45" r:id="rId252" xr:uid="{00000000-0004-0000-0100-0000FB000000}"/>
    <hyperlink ref="P40" r:id="rId253" xr:uid="{00000000-0004-0000-0100-0000FC000000}"/>
    <hyperlink ref="P24" r:id="rId254" xr:uid="{00000000-0004-0000-0100-0000FD000000}"/>
    <hyperlink ref="P38" r:id="rId255" xr:uid="{00000000-0004-0000-0100-0000FE000000}"/>
    <hyperlink ref="P33" r:id="rId256" xr:uid="{00000000-0004-0000-0100-0000FF000000}"/>
    <hyperlink ref="P34" r:id="rId257" xr:uid="{00000000-0004-0000-0100-000000010000}"/>
    <hyperlink ref="P46" r:id="rId258" xr:uid="{00000000-0004-0000-0100-000001010000}"/>
    <hyperlink ref="P10" r:id="rId259" xr:uid="{00000000-0004-0000-0100-000002010000}"/>
    <hyperlink ref="P15" r:id="rId260" xr:uid="{00000000-0004-0000-0100-000003010000}"/>
    <hyperlink ref="P12" r:id="rId261" xr:uid="{00000000-0004-0000-0100-000004010000}"/>
    <hyperlink ref="O8" r:id="rId262" display="tel:320-406-9909" xr:uid="{00000000-0004-0000-0100-000005010000}"/>
    <hyperlink ref="P8" r:id="rId263" xr:uid="{00000000-0004-0000-0100-000006010000}"/>
    <hyperlink ref="S19" r:id="rId264" xr:uid="{00000000-0004-0000-0100-000007010000}"/>
    <hyperlink ref="S23" r:id="rId265" xr:uid="{00000000-0004-0000-0100-000008010000}"/>
    <hyperlink ref="S37" r:id="rId266" xr:uid="{00000000-0004-0000-0100-000009010000}"/>
    <hyperlink ref="P47" r:id="rId267" xr:uid="{00000000-0004-0000-0100-00000A010000}"/>
    <hyperlink ref="S47" r:id="rId268" xr:uid="{00000000-0004-0000-0100-00000B010000}"/>
    <hyperlink ref="S49" r:id="rId269" xr:uid="{00000000-0004-0000-0100-00000C010000}"/>
    <hyperlink ref="P31" r:id="rId270" xr:uid="{00000000-0004-0000-0100-00000D010000}"/>
    <hyperlink ref="P39" r:id="rId271" xr:uid="{00000000-0004-0000-0100-00000E010000}"/>
    <hyperlink ref="P21" r:id="rId272" xr:uid="{00000000-0004-0000-0100-00000F010000}"/>
    <hyperlink ref="S11" r:id="rId273" xr:uid="{00000000-0004-0000-0100-000010010000}"/>
    <hyperlink ref="S27" r:id="rId274" xr:uid="{00000000-0004-0000-0100-000011010000}"/>
    <hyperlink ref="S29" r:id="rId275" xr:uid="{00000000-0004-0000-0100-000012010000}"/>
    <hyperlink ref="S30" r:id="rId276" xr:uid="{00000000-0004-0000-0100-000013010000}"/>
    <hyperlink ref="S36" r:id="rId277" xr:uid="{00000000-0004-0000-0100-000014010000}"/>
    <hyperlink ref="S44" r:id="rId278" xr:uid="{00000000-0004-0000-0100-000015010000}"/>
    <hyperlink ref="S51" r:id="rId279" xr:uid="{00000000-0004-0000-0100-000016010000}"/>
    <hyperlink ref="S20" r:id="rId280" xr:uid="{00000000-0004-0000-0100-000017010000}"/>
    <hyperlink ref="S16" r:id="rId281" xr:uid="{00000000-0004-0000-0100-000018010000}"/>
    <hyperlink ref="S25" r:id="rId282" xr:uid="{00000000-0004-0000-0100-000019010000}"/>
    <hyperlink ref="S26" r:id="rId283" xr:uid="{00000000-0004-0000-0100-00001A010000}"/>
    <hyperlink ref="S48" r:id="rId284" xr:uid="{00000000-0004-0000-0100-00001B010000}"/>
    <hyperlink ref="S28" r:id="rId285" xr:uid="{00000000-0004-0000-0100-00001C010000}"/>
    <hyperlink ref="P16" r:id="rId286" xr:uid="{00000000-0004-0000-0100-00001D010000}"/>
    <hyperlink ref="P20" r:id="rId287" xr:uid="{00000000-0004-0000-0100-00001E010000}"/>
    <hyperlink ref="S33" r:id="rId288" xr:uid="{00000000-0004-0000-0100-00001F010000}"/>
    <hyperlink ref="S34" r:id="rId289" xr:uid="{00000000-0004-0000-0100-000020010000}"/>
    <hyperlink ref="S12" r:id="rId290" xr:uid="{00000000-0004-0000-0100-000021010000}"/>
    <hyperlink ref="P18" r:id="rId291" xr:uid="{00000000-0004-0000-0100-000022010000}"/>
    <hyperlink ref="S18" r:id="rId292" xr:uid="{00000000-0004-0000-0100-000023010000}"/>
    <hyperlink ref="P43" r:id="rId293" xr:uid="{00000000-0004-0000-0100-000024010000}"/>
    <hyperlink ref="S43" r:id="rId294" xr:uid="{00000000-0004-0000-0100-000025010000}"/>
    <hyperlink ref="S8" r:id="rId295" xr:uid="{00000000-0004-0000-0100-000026010000}"/>
    <hyperlink ref="P17" r:id="rId296" xr:uid="{00000000-0004-0000-0100-000027010000}"/>
    <hyperlink ref="P53" r:id="rId297" xr:uid="{00000000-0004-0000-0100-000028010000}"/>
    <hyperlink ref="D9" r:id="rId298" xr:uid="{00000000-0004-0000-0100-000029010000}"/>
    <hyperlink ref="G9" r:id="rId299" xr:uid="{00000000-0004-0000-0100-00002A010000}"/>
    <hyperlink ref="J9" r:id="rId300" xr:uid="{00000000-0004-0000-0100-00002B010000}"/>
    <hyperlink ref="D18" r:id="rId301" xr:uid="{00000000-0004-0000-0100-00002C010000}"/>
    <hyperlink ref="AB18" r:id="rId302" xr:uid="{00000000-0004-0000-0100-00002D010000}"/>
    <hyperlink ref="AH18" r:id="rId303" xr:uid="{00000000-0004-0000-0100-00002E010000}"/>
    <hyperlink ref="AN18" r:id="rId304" xr:uid="{00000000-0004-0000-0100-00002F010000}"/>
    <hyperlink ref="BF18" r:id="rId305" xr:uid="{00000000-0004-0000-0100-000030010000}"/>
    <hyperlink ref="BO18" r:id="rId306" xr:uid="{00000000-0004-0000-0100-000031010000}"/>
    <hyperlink ref="D47" r:id="rId307" xr:uid="{00000000-0004-0000-0100-000032010000}"/>
    <hyperlink ref="AB47" r:id="rId308" xr:uid="{00000000-0004-0000-0100-000033010000}"/>
    <hyperlink ref="AE47" r:id="rId309" xr:uid="{00000000-0004-0000-0100-000034010000}"/>
    <hyperlink ref="AH47" r:id="rId310" xr:uid="{00000000-0004-0000-0100-000035010000}"/>
    <hyperlink ref="AK47" r:id="rId311" xr:uid="{00000000-0004-0000-0100-000036010000}"/>
    <hyperlink ref="AN47" r:id="rId312" xr:uid="{00000000-0004-0000-0100-000037010000}"/>
    <hyperlink ref="AQ47" r:id="rId313" xr:uid="{00000000-0004-0000-0100-000038010000}"/>
    <hyperlink ref="BF47" r:id="rId314" xr:uid="{00000000-0004-0000-0100-000039010000}"/>
    <hyperlink ref="BL47" r:id="rId315" xr:uid="{00000000-0004-0000-0100-00003A010000}"/>
    <hyperlink ref="BO47" r:id="rId316" xr:uid="{00000000-0004-0000-0100-00003B010000}"/>
    <hyperlink ref="D43" r:id="rId317" xr:uid="{00000000-0004-0000-0100-00003C010000}"/>
    <hyperlink ref="AB43" r:id="rId318" xr:uid="{00000000-0004-0000-0100-00003D010000}"/>
    <hyperlink ref="AH43" r:id="rId319" xr:uid="{00000000-0004-0000-0100-00003E010000}"/>
    <hyperlink ref="AN43" r:id="rId320" xr:uid="{00000000-0004-0000-0100-00003F010000}"/>
    <hyperlink ref="BF43" r:id="rId321" xr:uid="{00000000-0004-0000-0100-000040010000}"/>
    <hyperlink ref="BL43" r:id="rId322" xr:uid="{00000000-0004-0000-0100-000041010000}"/>
    <hyperlink ref="D31" r:id="rId323" xr:uid="{00000000-0004-0000-0100-000042010000}"/>
    <hyperlink ref="G31" r:id="rId324" xr:uid="{00000000-0004-0000-0100-000043010000}"/>
    <hyperlink ref="AB31" r:id="rId325" xr:uid="{00000000-0004-0000-0100-000044010000}"/>
    <hyperlink ref="AH31" r:id="rId326" xr:uid="{00000000-0004-0000-0100-000045010000}"/>
    <hyperlink ref="AN31" r:id="rId327" display="larry.bateman@state.mn.us" xr:uid="{00000000-0004-0000-0100-000046010000}"/>
    <hyperlink ref="BF31" r:id="rId328" xr:uid="{00000000-0004-0000-0100-000047010000}"/>
    <hyperlink ref="BL31" r:id="rId329" xr:uid="{00000000-0004-0000-0100-000048010000}"/>
    <hyperlink ref="AB21" r:id="rId330" xr:uid="{00000000-0004-0000-0100-000049010000}"/>
    <hyperlink ref="AH21" r:id="rId331" xr:uid="{00000000-0004-0000-0100-00004A010000}"/>
    <hyperlink ref="AN21" r:id="rId332" xr:uid="{00000000-0004-0000-0100-00004B010000}"/>
    <hyperlink ref="BF21" r:id="rId333" xr:uid="{00000000-0004-0000-0100-00004C010000}"/>
    <hyperlink ref="BL21" r:id="rId334" xr:uid="{00000000-0004-0000-0100-00004D010000}"/>
    <hyperlink ref="D39" r:id="rId335" xr:uid="{00000000-0004-0000-0100-00004E010000}"/>
    <hyperlink ref="G39" r:id="rId336" xr:uid="{00000000-0004-0000-0100-00004F010000}"/>
    <hyperlink ref="AB39" r:id="rId337" xr:uid="{00000000-0004-0000-0100-000050010000}"/>
    <hyperlink ref="AH39" r:id="rId338" xr:uid="{00000000-0004-0000-0100-000051010000}"/>
    <hyperlink ref="AN39" r:id="rId339" display="larry.bateman@state.mn.us" xr:uid="{00000000-0004-0000-0100-000052010000}"/>
    <hyperlink ref="BF39" r:id="rId340" xr:uid="{00000000-0004-0000-0100-000053010000}"/>
    <hyperlink ref="BO39" r:id="rId341" xr:uid="{00000000-0004-0000-0100-000054010000}"/>
    <hyperlink ref="D28" r:id="rId342" xr:uid="{00000000-0004-0000-0100-000055010000}"/>
    <hyperlink ref="BF28" r:id="rId343" xr:uid="{00000000-0004-0000-0100-000056010000}"/>
    <hyperlink ref="BL28" r:id="rId344" xr:uid="{00000000-0004-0000-0100-000057010000}"/>
    <hyperlink ref="AT28" r:id="rId345" xr:uid="{00000000-0004-0000-0100-000058010000}"/>
    <hyperlink ref="D8" r:id="rId346" xr:uid="{00000000-0004-0000-0100-000059010000}"/>
    <hyperlink ref="G8" r:id="rId347" xr:uid="{00000000-0004-0000-0100-00005A010000}"/>
    <hyperlink ref="BL8" r:id="rId348" xr:uid="{00000000-0004-0000-0100-00005B010000}"/>
    <hyperlink ref="BO8" r:id="rId349" xr:uid="{00000000-0004-0000-0100-00005C010000}"/>
    <hyperlink ref="BR8" r:id="rId350" display="mailto:melo@rmcep.com" xr:uid="{00000000-0004-0000-0100-00005D010000}"/>
    <hyperlink ref="BU8" r:id="rId351" xr:uid="{00000000-0004-0000-0100-00005E010000}"/>
    <hyperlink ref="BX8" r:id="rId352" xr:uid="{00000000-0004-0000-0100-00005F010000}"/>
    <hyperlink ref="G11" r:id="rId353" xr:uid="{00000000-0004-0000-0100-000060010000}"/>
    <hyperlink ref="BL11" r:id="rId354" xr:uid="{00000000-0004-0000-0100-000061010000}"/>
    <hyperlink ref="BL5" r:id="rId355" xr:uid="{00000000-0004-0000-0100-000062010000}"/>
    <hyperlink ref="BL7" r:id="rId356" xr:uid="{00000000-0004-0000-0100-000063010000}"/>
    <hyperlink ref="BL9" r:id="rId357" xr:uid="{00000000-0004-0000-0100-000064010000}"/>
    <hyperlink ref="BO9" r:id="rId358" display="mailto:Marci.jasper@state.mn.us" xr:uid="{00000000-0004-0000-0100-000065010000}"/>
    <hyperlink ref="BL10" r:id="rId359" display="mailto:stephen.kolcinski@state.mn.us" xr:uid="{00000000-0004-0000-0100-000066010000}"/>
    <hyperlink ref="BO11" r:id="rId360" xr:uid="{00000000-0004-0000-0100-000067010000}"/>
    <hyperlink ref="BR11" r:id="rId361" display="mailto:pamela.evans@state.mn.us" xr:uid="{00000000-0004-0000-0100-000068010000}"/>
    <hyperlink ref="BL12" r:id="rId362" display="mailto:shaun.morgan@state.mn.us" xr:uid="{00000000-0004-0000-0100-000069010000}"/>
    <hyperlink ref="BO12" r:id="rId363" display="mailto:Michelle.chmielewski@state.mn.us" xr:uid="{00000000-0004-0000-0100-00006A010000}"/>
    <hyperlink ref="BL13" r:id="rId364" display="mailto:mike.yanda@state.mn.us" xr:uid="{00000000-0004-0000-0100-00006B010000}"/>
    <hyperlink ref="BO13" r:id="rId365" display="mailto:virginia.becker@state.mn.us" xr:uid="{00000000-0004-0000-0100-00006C010000}"/>
    <hyperlink ref="BL14" r:id="rId366" xr:uid="{00000000-0004-0000-0100-00006D010000}"/>
    <hyperlink ref="BO14" r:id="rId367" display="mailto:rperrotti@cmjts.org" xr:uid="{00000000-0004-0000-0100-00006E010000}"/>
    <hyperlink ref="BL15" r:id="rId368" display="mailto:jkennedy@co.carver.mn.us" xr:uid="{00000000-0004-0000-0100-00006F010000}"/>
    <hyperlink ref="BL16" r:id="rId369" xr:uid="{00000000-0004-0000-0100-000070010000}"/>
    <hyperlink ref="BL17" r:id="rId370" xr:uid="{00000000-0004-0000-0100-000071010000}"/>
    <hyperlink ref="BL19" r:id="rId371" xr:uid="{00000000-0004-0000-0100-000072010000}"/>
    <hyperlink ref="BL18" r:id="rId372" xr:uid="{00000000-0004-0000-0100-000073010000}"/>
    <hyperlink ref="BL20" r:id="rId373" xr:uid="{00000000-0004-0000-0100-000074010000}"/>
    <hyperlink ref="BO20" r:id="rId374" xr:uid="{00000000-0004-0000-0100-000075010000}"/>
    <hyperlink ref="BO21" r:id="rId375" display="mailto:connie.hines@state.mn.us" xr:uid="{00000000-0004-0000-0100-000076010000}"/>
    <hyperlink ref="BL22" r:id="rId376" display="mailto:Evie.wold@state.mn.us" xr:uid="{00000000-0004-0000-0100-000077010000}"/>
    <hyperlink ref="BL23" r:id="rId377" xr:uid="{00000000-0004-0000-0100-000078010000}"/>
    <hyperlink ref="BL25" r:id="rId378" display="mailto:jeremiah.olson@aeoa.org" xr:uid="{00000000-0004-0000-0100-000079010000}"/>
    <hyperlink ref="BL26" r:id="rId379" xr:uid="{00000000-0004-0000-0100-00007A010000}"/>
    <hyperlink ref="BO26" r:id="rId380" display="mailto:tara.helms@nemojt.org" xr:uid="{00000000-0004-0000-0100-00007B010000}"/>
    <hyperlink ref="BR26" r:id="rId381" display="mailto:wendy.rue@aeoa.org" xr:uid="{00000000-0004-0000-0100-00007C010000}"/>
    <hyperlink ref="BO28" r:id="rId382" xr:uid="{00000000-0004-0000-0100-00007D010000}"/>
    <hyperlink ref="BR28" r:id="rId383" display="mailto:ginger.romosz@aeoa.org" xr:uid="{00000000-0004-0000-0100-00007E010000}"/>
    <hyperlink ref="BL30" r:id="rId384" xr:uid="{00000000-0004-0000-0100-00007F010000}"/>
    <hyperlink ref="BL33" r:id="rId385" display="mailto:gina.shango@state.mn.us" xr:uid="{00000000-0004-0000-0100-000080010000}"/>
    <hyperlink ref="BO36" r:id="rId386" display="mailto:tzipoy@cmjts.org" xr:uid="{00000000-0004-0000-0100-000081010000}"/>
    <hyperlink ref="BL37" r:id="rId387" xr:uid="{00000000-0004-0000-0100-000082010000}"/>
    <hyperlink ref="BL40" r:id="rId388" xr:uid="{00000000-0004-0000-0100-000083010000}"/>
    <hyperlink ref="BO40" r:id="rId389" xr:uid="{00000000-0004-0000-0100-000084010000}"/>
    <hyperlink ref="BL36" r:id="rId390" xr:uid="{00000000-0004-0000-0100-000085010000}"/>
    <hyperlink ref="BL44" r:id="rId391" xr:uid="{00000000-0004-0000-0100-000086010000}"/>
    <hyperlink ref="BO42" r:id="rId392" display="mailto:mary.onsgard@state.mn.us" xr:uid="{00000000-0004-0000-0100-000087010000}"/>
    <hyperlink ref="BO43" r:id="rId393" xr:uid="{00000000-0004-0000-0100-000088010000}"/>
    <hyperlink ref="BL46" r:id="rId394" xr:uid="{00000000-0004-0000-0100-000089010000}"/>
    <hyperlink ref="BO46" r:id="rId395" xr:uid="{00000000-0004-0000-0100-00008A010000}"/>
    <hyperlink ref="BR44" r:id="rId396" xr:uid="{00000000-0004-0000-0100-00008B010000}"/>
    <hyperlink ref="BR47" r:id="rId397" display="mailto:bonny.stechmann@state.mn.us" xr:uid="{00000000-0004-0000-0100-00008C010000}"/>
    <hyperlink ref="BU47" r:id="rId398" display="mailto:jpreuss@intercountycc.org" xr:uid="{00000000-0004-0000-0100-00008D010000}"/>
    <hyperlink ref="BL48" r:id="rId399" display="mailto:renee.prout@nemojt.org" xr:uid="{00000000-0004-0000-0100-00008E010000}"/>
    <hyperlink ref="BO48" r:id="rId400" display="mailto:heath.boe@nemojt.org" xr:uid="{00000000-0004-0000-0100-00008F010000}"/>
    <hyperlink ref="BL50" r:id="rId401" display="mailto:Lisa.odland@co.dakota.mn.us" xr:uid="{00000000-0004-0000-0100-000090010000}"/>
    <hyperlink ref="BO50" r:id="rId402" display="mailto:Mark.jacobs@co.dakota.mn.us" xr:uid="{00000000-0004-0000-0100-000091010000}"/>
    <hyperlink ref="BO51" r:id="rId403" xr:uid="{00000000-0004-0000-0100-000092010000}"/>
    <hyperlink ref="BL52" r:id="rId404" xr:uid="{00000000-0004-0000-0100-000093010000}"/>
    <hyperlink ref="BL53" r:id="rId405" xr:uid="{00000000-0004-0000-0100-000094010000}"/>
    <hyperlink ref="BL51" r:id="rId406" xr:uid="{00000000-0004-0000-0100-000095010000}"/>
    <hyperlink ref="D14" r:id="rId407" xr:uid="{00000000-0004-0000-0100-000096010000}"/>
    <hyperlink ref="D21" r:id="rId408" xr:uid="{00000000-0004-0000-0100-000097010000}"/>
    <hyperlink ref="D27" r:id="rId409" xr:uid="{00000000-0004-0000-0100-000098010000}"/>
    <hyperlink ref="D29" r:id="rId410" xr:uid="{00000000-0004-0000-0100-000099010000}"/>
    <hyperlink ref="D36" r:id="rId411" xr:uid="{00000000-0004-0000-0100-00009A010000}"/>
    <hyperlink ref="D38" r:id="rId412" xr:uid="{00000000-0004-0000-0100-00009B010000}"/>
    <hyperlink ref="D44" r:id="rId413" xr:uid="{00000000-0004-0000-0100-00009C010000}"/>
    <hyperlink ref="D51" r:id="rId414" xr:uid="{00000000-0004-0000-0100-00009D010000}"/>
    <hyperlink ref="J44" r:id="rId415" xr:uid="{00000000-0004-0000-0100-00009E010000}"/>
    <hyperlink ref="M12" r:id="rId416" xr:uid="{00000000-0004-0000-0100-00009F010000}"/>
    <hyperlink ref="J12" r:id="rId417" xr:uid="{00000000-0004-0000-0100-0000A0010000}"/>
    <hyperlink ref="AB14" r:id="rId418" xr:uid="{00000000-0004-0000-0100-0000A1010000}"/>
    <hyperlink ref="AB27" r:id="rId419" xr:uid="{00000000-0004-0000-0100-0000A2010000}"/>
    <hyperlink ref="AB29" r:id="rId420" xr:uid="{00000000-0004-0000-0100-0000A3010000}"/>
    <hyperlink ref="AB36" r:id="rId421" xr:uid="{00000000-0004-0000-0100-0000A4010000}"/>
    <hyperlink ref="AB38" r:id="rId422" xr:uid="{00000000-0004-0000-0100-0000A5010000}"/>
    <hyperlink ref="AB44" r:id="rId423" xr:uid="{00000000-0004-0000-0100-0000A6010000}"/>
    <hyperlink ref="AB51" r:id="rId424" xr:uid="{00000000-0004-0000-0100-0000A7010000}"/>
    <hyperlink ref="AH14" r:id="rId425" xr:uid="{00000000-0004-0000-0100-0000A8010000}"/>
    <hyperlink ref="AH27" r:id="rId426" xr:uid="{00000000-0004-0000-0100-0000A9010000}"/>
    <hyperlink ref="AH29" r:id="rId427" xr:uid="{00000000-0004-0000-0100-0000AA010000}"/>
    <hyperlink ref="AH36" r:id="rId428" xr:uid="{00000000-0004-0000-0100-0000AB010000}"/>
    <hyperlink ref="AH38" r:id="rId429" xr:uid="{00000000-0004-0000-0100-0000AC010000}"/>
    <hyperlink ref="AH44" r:id="rId430" xr:uid="{00000000-0004-0000-0100-0000AD010000}"/>
    <hyperlink ref="AH51" r:id="rId431" xr:uid="{00000000-0004-0000-0100-0000AE010000}"/>
    <hyperlink ref="AN27" r:id="rId432" xr:uid="{00000000-0004-0000-0100-0000AF010000}"/>
    <hyperlink ref="AN29" r:id="rId433" xr:uid="{00000000-0004-0000-0100-0000B0010000}"/>
    <hyperlink ref="AN36" r:id="rId434" xr:uid="{00000000-0004-0000-0100-0000B1010000}"/>
    <hyperlink ref="AN38" r:id="rId435" xr:uid="{00000000-0004-0000-0100-0000B2010000}"/>
    <hyperlink ref="AN51" r:id="rId436" xr:uid="{00000000-0004-0000-0100-0000B3010000}"/>
    <hyperlink ref="AN14" r:id="rId437" xr:uid="{00000000-0004-0000-0100-0000B4010000}"/>
    <hyperlink ref="BF14" r:id="rId438" xr:uid="{00000000-0004-0000-0100-0000B5010000}"/>
    <hyperlink ref="BF27" r:id="rId439" xr:uid="{00000000-0004-0000-0100-0000B6010000}"/>
    <hyperlink ref="BF29" r:id="rId440" xr:uid="{00000000-0004-0000-0100-0000B7010000}"/>
    <hyperlink ref="BF36" r:id="rId441" xr:uid="{00000000-0004-0000-0100-0000B8010000}"/>
    <hyperlink ref="BF38" r:id="rId442" xr:uid="{00000000-0004-0000-0100-0000B9010000}"/>
    <hyperlink ref="BF44" r:id="rId443" xr:uid="{00000000-0004-0000-0100-0000BA010000}"/>
    <hyperlink ref="BF51" r:id="rId444" xr:uid="{00000000-0004-0000-0100-0000BB010000}"/>
    <hyperlink ref="BO10" r:id="rId445" xr:uid="{00000000-0004-0000-0100-0000BC010000}"/>
    <hyperlink ref="BU11" r:id="rId446" xr:uid="{00000000-0004-0000-0100-0000BD010000}"/>
    <hyperlink ref="BO16" r:id="rId447" xr:uid="{00000000-0004-0000-0100-0000BE010000}"/>
    <hyperlink ref="BR16" r:id="rId448" xr:uid="{00000000-0004-0000-0100-0000BF010000}"/>
    <hyperlink ref="BQ22" r:id="rId449" xr:uid="{00000000-0004-0000-0100-0000C0010000}"/>
    <hyperlink ref="BL27" r:id="rId450" xr:uid="{00000000-0004-0000-0100-0000C1010000}"/>
    <hyperlink ref="BO27" r:id="rId451" xr:uid="{00000000-0004-0000-0100-0000C2010000}"/>
    <hyperlink ref="BL29" r:id="rId452" xr:uid="{00000000-0004-0000-0100-0000C3010000}"/>
    <hyperlink ref="BO31" r:id="rId453" xr:uid="{00000000-0004-0000-0100-0000C4010000}"/>
    <hyperlink ref="BO37" r:id="rId454" xr:uid="{00000000-0004-0000-0100-0000C5010000}"/>
    <hyperlink ref="BL38" r:id="rId455" display="mailto:rperrotti@cmjts.org" xr:uid="{00000000-0004-0000-0100-0000C6010000}"/>
    <hyperlink ref="BL39" r:id="rId456" xr:uid="{00000000-0004-0000-0100-0000C7010000}"/>
    <hyperlink ref="BL42" r:id="rId457" xr:uid="{00000000-0004-0000-0100-0000C8010000}"/>
    <hyperlink ref="BU44" r:id="rId458" xr:uid="{00000000-0004-0000-0100-0000C9010000}"/>
    <hyperlink ref="BL49" r:id="rId459" xr:uid="{00000000-0004-0000-0100-0000CA010000}"/>
    <hyperlink ref="BO52" r:id="rId460" xr:uid="{00000000-0004-0000-0100-0000CB010000}"/>
    <hyperlink ref="BL54" r:id="rId461" xr:uid="{00000000-0004-0000-0100-0000CC010000}"/>
    <hyperlink ref="AB24" r:id="rId462" xr:uid="{00000000-0004-0000-0100-0000CD010000}"/>
    <hyperlink ref="AH24" r:id="rId463" xr:uid="{00000000-0004-0000-0100-0000CE010000}"/>
    <hyperlink ref="AK24" r:id="rId464" xr:uid="{00000000-0004-0000-0100-0000CF010000}"/>
    <hyperlink ref="AN24" r:id="rId465" xr:uid="{00000000-0004-0000-0100-0000D0010000}"/>
    <hyperlink ref="AB40" r:id="rId466" xr:uid="{00000000-0004-0000-0100-0000D1010000}"/>
    <hyperlink ref="AH40" r:id="rId467" xr:uid="{00000000-0004-0000-0100-0000D2010000}"/>
    <hyperlink ref="AN40" r:id="rId468" xr:uid="{00000000-0004-0000-0100-0000D3010000}"/>
    <hyperlink ref="D45" r:id="rId469" xr:uid="{00000000-0004-0000-0100-0000D4010000}"/>
    <hyperlink ref="M45" r:id="rId470" xr:uid="{00000000-0004-0000-0100-0000D5010000}"/>
    <hyperlink ref="J45" r:id="rId471" xr:uid="{00000000-0004-0000-0100-0000D6010000}"/>
    <hyperlink ref="G45" r:id="rId472" xr:uid="{00000000-0004-0000-0100-0000D7010000}"/>
    <hyperlink ref="AB45" r:id="rId473" xr:uid="{00000000-0004-0000-0100-0000D8010000}"/>
    <hyperlink ref="AH45" r:id="rId474" xr:uid="{00000000-0004-0000-0100-0000D9010000}"/>
    <hyperlink ref="AH23" r:id="rId475" xr:uid="{00000000-0004-0000-0100-0000DA010000}"/>
    <hyperlink ref="AN23" r:id="rId476" xr:uid="{00000000-0004-0000-0100-0000DB010000}"/>
    <hyperlink ref="AB23" r:id="rId477" xr:uid="{00000000-0004-0000-0100-0000DC010000}"/>
    <hyperlink ref="AB30" r:id="rId478" xr:uid="{00000000-0004-0000-0100-0000DD010000}"/>
    <hyperlink ref="AH30" r:id="rId479" xr:uid="{00000000-0004-0000-0100-0000DE010000}"/>
    <hyperlink ref="AN30" r:id="rId480" xr:uid="{00000000-0004-0000-0100-0000DF010000}"/>
    <hyperlink ref="AB37" r:id="rId481" xr:uid="{00000000-0004-0000-0100-0000E0010000}"/>
    <hyperlink ref="AH37" r:id="rId482" xr:uid="{00000000-0004-0000-0100-0000E1010000}"/>
    <hyperlink ref="AN37" r:id="rId483" xr:uid="{00000000-0004-0000-0100-0000E2010000}"/>
    <hyperlink ref="AB49" r:id="rId484" xr:uid="{00000000-0004-0000-0100-0000E3010000}"/>
    <hyperlink ref="AH49" r:id="rId485" xr:uid="{00000000-0004-0000-0100-0000E4010000}"/>
    <hyperlink ref="AN49" r:id="rId486" xr:uid="{00000000-0004-0000-0100-0000E5010000}"/>
    <hyperlink ref="AB6" r:id="rId487" xr:uid="{00000000-0004-0000-0100-0000E6010000}"/>
    <hyperlink ref="AH6" r:id="rId488" xr:uid="{00000000-0004-0000-0100-0000E7010000}"/>
    <hyperlink ref="AN6" r:id="rId489" xr:uid="{00000000-0004-0000-0100-0000E8010000}"/>
    <hyperlink ref="AB19" r:id="rId490" xr:uid="{00000000-0004-0000-0100-0000E9010000}"/>
    <hyperlink ref="AE19" r:id="rId491" xr:uid="{00000000-0004-0000-0100-0000EA010000}"/>
    <hyperlink ref="AH19" r:id="rId492" xr:uid="{00000000-0004-0000-0100-0000EB010000}"/>
    <hyperlink ref="AK19" r:id="rId493" xr:uid="{00000000-0004-0000-0100-0000EC010000}"/>
    <hyperlink ref="AN19" r:id="rId494" xr:uid="{00000000-0004-0000-0100-0000ED010000}"/>
    <hyperlink ref="AQ19" r:id="rId495" xr:uid="{00000000-0004-0000-0100-0000EE010000}"/>
    <hyperlink ref="AB8" r:id="rId496" xr:uid="{00000000-0004-0000-0100-0000EF010000}"/>
    <hyperlink ref="AH8" r:id="rId497" xr:uid="{00000000-0004-0000-0100-0000F0010000}"/>
    <hyperlink ref="AN8" r:id="rId498" xr:uid="{00000000-0004-0000-0100-0000F1010000}"/>
    <hyperlink ref="AB11" r:id="rId499" xr:uid="{00000000-0004-0000-0100-0000F2010000}"/>
    <hyperlink ref="AE11" r:id="rId500" xr:uid="{00000000-0004-0000-0100-0000F3010000}"/>
    <hyperlink ref="AH11" r:id="rId501" xr:uid="{00000000-0004-0000-0100-0000F4010000}"/>
    <hyperlink ref="AK11" r:id="rId502" xr:uid="{00000000-0004-0000-0100-0000F5010000}"/>
    <hyperlink ref="AN11" r:id="rId503" xr:uid="{00000000-0004-0000-0100-0000F6010000}"/>
    <hyperlink ref="AQ11" r:id="rId504" xr:uid="{00000000-0004-0000-0100-0000F7010000}"/>
    <hyperlink ref="AN45" r:id="rId505" xr:uid="{00000000-0004-0000-0100-0000F8010000}"/>
    <hyperlink ref="BL45" r:id="rId506" xr:uid="{00000000-0004-0000-0100-0000F9010000}"/>
    <hyperlink ref="BO45" r:id="rId507" xr:uid="{00000000-0004-0000-0100-0000FA010000}"/>
    <hyperlink ref="M53" r:id="rId508" xr:uid="{00000000-0004-0000-0100-0000FB010000}"/>
    <hyperlink ref="J53" r:id="rId509" xr:uid="{00000000-0004-0000-0100-0000FC010000}"/>
    <hyperlink ref="G53" r:id="rId510" xr:uid="{00000000-0004-0000-0100-0000FD010000}"/>
    <hyperlink ref="AB53" r:id="rId511" xr:uid="{00000000-0004-0000-0100-0000FE010000}"/>
    <hyperlink ref="AH53" r:id="rId512" xr:uid="{00000000-0004-0000-0100-0000FF010000}"/>
    <hyperlink ref="AK53" r:id="rId513" xr:uid="{00000000-0004-0000-0100-000000020000}"/>
    <hyperlink ref="AN53" r:id="rId514" xr:uid="{00000000-0004-0000-0100-000001020000}"/>
    <hyperlink ref="BL34" r:id="rId515" display="mailto:gina.shango@state.mn.us" xr:uid="{00000000-0004-0000-0100-000002020000}"/>
    <hyperlink ref="AB20" r:id="rId516" xr:uid="{00000000-0004-0000-0100-000003020000}"/>
    <hyperlink ref="AH20" r:id="rId517" xr:uid="{00000000-0004-0000-0100-000004020000}"/>
    <hyperlink ref="AN20" r:id="rId518" xr:uid="{00000000-0004-0000-0100-000005020000}"/>
    <hyperlink ref="AQ20" r:id="rId519" xr:uid="{00000000-0004-0000-0100-000006020000}"/>
    <hyperlink ref="BF20" r:id="rId520" xr:uid="{00000000-0004-0000-0100-000007020000}"/>
    <hyperlink ref="BF5" r:id="rId521" xr:uid="{00000000-0004-0000-0100-000008020000}"/>
    <hyperlink ref="BF22" r:id="rId522" xr:uid="{00000000-0004-0000-0100-000009020000}"/>
    <hyperlink ref="BF41" r:id="rId523" xr:uid="{00000000-0004-0000-0100-00000A020000}"/>
    <hyperlink ref="BF42" r:id="rId524" xr:uid="{00000000-0004-0000-0100-00000B020000}"/>
    <hyperlink ref="BF7" r:id="rId525" xr:uid="{00000000-0004-0000-0100-00000C020000}"/>
    <hyperlink ref="BF52" r:id="rId526" xr:uid="{00000000-0004-0000-0100-00000D020000}"/>
    <hyperlink ref="BF15" r:id="rId527" xr:uid="{00000000-0004-0000-0100-00000E020000}"/>
    <hyperlink ref="BF33" r:id="rId528" xr:uid="{00000000-0004-0000-0100-00000F020000}"/>
    <hyperlink ref="BF34" r:id="rId529" xr:uid="{00000000-0004-0000-0100-000010020000}"/>
    <hyperlink ref="BF50" r:id="rId530" xr:uid="{00000000-0004-0000-0100-000011020000}"/>
    <hyperlink ref="BF46" r:id="rId531" xr:uid="{00000000-0004-0000-0100-000012020000}"/>
    <hyperlink ref="BF25" r:id="rId532" xr:uid="{00000000-0004-0000-0100-000013020000}"/>
    <hyperlink ref="BF19" r:id="rId533" xr:uid="{00000000-0004-0000-0100-000014020000}"/>
    <hyperlink ref="BF8" r:id="rId534" xr:uid="{00000000-0004-0000-0100-000015020000}"/>
    <hyperlink ref="BF37" r:id="rId535" xr:uid="{00000000-0004-0000-0100-000016020000}"/>
    <hyperlink ref="BF11" r:id="rId536" xr:uid="{00000000-0004-0000-0100-000017020000}"/>
    <hyperlink ref="BF30" r:id="rId537" xr:uid="{00000000-0004-0000-0100-000018020000}"/>
    <hyperlink ref="BF23" r:id="rId538" xr:uid="{00000000-0004-0000-0100-000019020000}"/>
    <hyperlink ref="BF49" r:id="rId539" xr:uid="{00000000-0004-0000-0100-00001A020000}"/>
    <hyperlink ref="BF26" r:id="rId540" xr:uid="{00000000-0004-0000-0100-00001B020000}"/>
    <hyperlink ref="BF9" r:id="rId541" xr:uid="{00000000-0004-0000-0100-00001C020000}"/>
    <hyperlink ref="BF10" r:id="rId542" xr:uid="{00000000-0004-0000-0100-00001D020000}"/>
    <hyperlink ref="BF12" r:id="rId543" xr:uid="{00000000-0004-0000-0100-00001E020000}"/>
    <hyperlink ref="BF13" r:id="rId544" xr:uid="{00000000-0004-0000-0100-00001F020000}"/>
    <hyperlink ref="BF16" r:id="rId545" xr:uid="{00000000-0004-0000-0100-000020020000}"/>
    <hyperlink ref="BF48" r:id="rId546" xr:uid="{00000000-0004-0000-0100-000021020000}"/>
    <hyperlink ref="D20" r:id="rId547" xr:uid="{00000000-0004-0000-0100-000022020000}"/>
    <hyperlink ref="G20" r:id="rId548" xr:uid="{00000000-0004-0000-0100-000023020000}"/>
    <hyperlink ref="J20" r:id="rId549" xr:uid="{00000000-0004-0000-0100-000024020000}"/>
    <hyperlink ref="M20" r:id="rId550" xr:uid="{00000000-0004-0000-0100-000025020000}"/>
    <hyperlink ref="M17" r:id="rId551" xr:uid="{00000000-0004-0000-0100-000026020000}"/>
    <hyperlink ref="J17" r:id="rId552" xr:uid="{00000000-0004-0000-0100-000027020000}"/>
    <hyperlink ref="G17" r:id="rId553" xr:uid="{00000000-0004-0000-0100-000028020000}"/>
    <hyperlink ref="AB17" r:id="rId554" xr:uid="{00000000-0004-0000-0100-000029020000}"/>
    <hyperlink ref="AH17" r:id="rId555" xr:uid="{00000000-0004-0000-0100-00002A020000}"/>
    <hyperlink ref="AK17" r:id="rId556" xr:uid="{00000000-0004-0000-0100-00002B020000}"/>
    <hyperlink ref="AN17" r:id="rId557" xr:uid="{00000000-0004-0000-0100-00002C020000}"/>
    <hyperlink ref="BX17" r:id="rId558" xr:uid="{00000000-0004-0000-0100-00002D020000}"/>
    <hyperlink ref="BL24" r:id="rId559" xr:uid="{00000000-0004-0000-0100-00002E020000}"/>
    <hyperlink ref="M24" r:id="rId560" xr:uid="{00000000-0004-0000-0100-00002F020000}"/>
    <hyperlink ref="J24" r:id="rId561" xr:uid="{00000000-0004-0000-0100-000030020000}"/>
    <hyperlink ref="G24" r:id="rId562" xr:uid="{00000000-0004-0000-0100-000031020000}"/>
    <hyperlink ref="M40" r:id="rId563" xr:uid="{00000000-0004-0000-0100-000032020000}"/>
    <hyperlink ref="J40" r:id="rId564" xr:uid="{00000000-0004-0000-0100-000033020000}"/>
    <hyperlink ref="G40" r:id="rId565" xr:uid="{00000000-0004-0000-0100-000034020000}"/>
    <hyperlink ref="S21" r:id="rId566" xr:uid="{00000000-0004-0000-0100-000035020000}"/>
    <hyperlink ref="S31" r:id="rId567" xr:uid="{00000000-0004-0000-0100-000036020000}"/>
    <hyperlink ref="S39" r:id="rId568" xr:uid="{00000000-0004-0000-0100-000037020000}"/>
    <hyperlink ref="S32" r:id="rId569" xr:uid="{00000000-0004-0000-0100-000038020000}"/>
    <hyperlink ref="S35" r:id="rId570" xr:uid="{00000000-0004-0000-0100-000039020000}"/>
    <hyperlink ref="S54" r:id="rId571" xr:uid="{00000000-0004-0000-0100-00003A020000}"/>
    <hyperlink ref="AT17" r:id="rId572" xr:uid="{00000000-0004-0000-0100-00003B020000}"/>
    <hyperlink ref="AT24" r:id="rId573" xr:uid="{00000000-0004-0000-0100-00003C020000}"/>
    <hyperlink ref="AR39" r:id="rId574" xr:uid="{00000000-0004-0000-0100-00003D020000}"/>
    <hyperlink ref="AT39" r:id="rId575" xr:uid="{00000000-0004-0000-0100-00003E020000}"/>
    <hyperlink ref="AT40" r:id="rId576" xr:uid="{00000000-0004-0000-0100-00003F020000}"/>
    <hyperlink ref="D5" r:id="rId577" xr:uid="{00000000-0004-0000-0100-000040020000}"/>
    <hyperlink ref="AH5" r:id="rId578" xr:uid="{00000000-0004-0000-0100-000041020000}"/>
    <hyperlink ref="AB5" r:id="rId579" xr:uid="{00000000-0004-0000-0100-000042020000}"/>
    <hyperlink ref="AN5" r:id="rId580" xr:uid="{00000000-0004-0000-0100-000043020000}"/>
    <hyperlink ref="V5" r:id="rId581" xr:uid="{00000000-0004-0000-0100-000044020000}"/>
    <hyperlink ref="Y5" r:id="rId582" xr:uid="{00000000-0004-0000-0100-000045020000}"/>
    <hyperlink ref="AB7" r:id="rId583" xr:uid="{00000000-0004-0000-0100-000046020000}"/>
    <hyperlink ref="AN7" r:id="rId584" xr:uid="{00000000-0004-0000-0100-000047020000}"/>
    <hyperlink ref="D41" r:id="rId585" xr:uid="{00000000-0004-0000-0100-000048020000}"/>
    <hyperlink ref="AB41" r:id="rId586" xr:uid="{00000000-0004-0000-0100-000049020000}"/>
    <hyperlink ref="AE41" r:id="rId587" xr:uid="{00000000-0004-0000-0100-00004A020000}"/>
    <hyperlink ref="AH41" r:id="rId588" xr:uid="{00000000-0004-0000-0100-00004B020000}"/>
    <hyperlink ref="AQ41" r:id="rId589" xr:uid="{00000000-0004-0000-0100-00004C020000}"/>
    <hyperlink ref="AN41" r:id="rId590" xr:uid="{00000000-0004-0000-0100-00004D020000}"/>
    <hyperlink ref="D42" r:id="rId591" xr:uid="{00000000-0004-0000-0100-00004E020000}"/>
    <hyperlink ref="AH42" r:id="rId592" xr:uid="{00000000-0004-0000-0100-00004F020000}"/>
    <hyperlink ref="AK42" r:id="rId593" xr:uid="{00000000-0004-0000-0100-000050020000}"/>
    <hyperlink ref="AN42" r:id="rId594" xr:uid="{00000000-0004-0000-0100-000051020000}"/>
    <hyperlink ref="AQ42" r:id="rId595" xr:uid="{00000000-0004-0000-0100-000052020000}"/>
    <hyperlink ref="D52" r:id="rId596" xr:uid="{00000000-0004-0000-0100-000053020000}"/>
    <hyperlink ref="AB52" r:id="rId597" xr:uid="{00000000-0004-0000-0100-000054020000}"/>
    <hyperlink ref="AH52" r:id="rId598" xr:uid="{00000000-0004-0000-0100-000055020000}"/>
    <hyperlink ref="AN52" r:id="rId599" xr:uid="{00000000-0004-0000-0100-000056020000}"/>
    <hyperlink ref="D48" r:id="rId600" xr:uid="{00000000-0004-0000-0100-000057020000}"/>
    <hyperlink ref="D16" r:id="rId601" xr:uid="{00000000-0004-0000-0100-000058020000}"/>
    <hyperlink ref="AB48" r:id="rId602" xr:uid="{00000000-0004-0000-0100-000059020000}"/>
    <hyperlink ref="AH48" r:id="rId603" xr:uid="{00000000-0004-0000-0100-00005A020000}"/>
    <hyperlink ref="AN48" r:id="rId604" xr:uid="{00000000-0004-0000-0100-00005B020000}"/>
    <hyperlink ref="AB26" r:id="rId605" xr:uid="{00000000-0004-0000-0100-00005C020000}"/>
    <hyperlink ref="AH26" r:id="rId606" xr:uid="{00000000-0004-0000-0100-00005D020000}"/>
    <hyperlink ref="AN26" r:id="rId607" xr:uid="{00000000-0004-0000-0100-00005E020000}"/>
    <hyperlink ref="AB25" r:id="rId608" xr:uid="{00000000-0004-0000-0100-00005F020000}"/>
    <hyperlink ref="AH25" r:id="rId609" xr:uid="{00000000-0004-0000-0100-000060020000}"/>
    <hyperlink ref="AN25" r:id="rId610" xr:uid="{00000000-0004-0000-0100-000061020000}"/>
    <hyperlink ref="AB16" r:id="rId611" xr:uid="{00000000-0004-0000-0100-000062020000}"/>
    <hyperlink ref="AH16" r:id="rId612" xr:uid="{00000000-0004-0000-0100-000063020000}"/>
    <hyperlink ref="AK16" r:id="rId613" xr:uid="{00000000-0004-0000-0100-000064020000}"/>
    <hyperlink ref="AN16" r:id="rId614" xr:uid="{00000000-0004-0000-0100-000065020000}"/>
    <hyperlink ref="AB28" r:id="rId615" xr:uid="{00000000-0004-0000-0100-000066020000}"/>
    <hyperlink ref="AE28" r:id="rId616" xr:uid="{00000000-0004-0000-0100-000067020000}"/>
    <hyperlink ref="AH28" r:id="rId617" xr:uid="{00000000-0004-0000-0100-000068020000}"/>
    <hyperlink ref="AN28" r:id="rId618" xr:uid="{00000000-0004-0000-0100-000069020000}"/>
    <hyperlink ref="D25" r:id="rId619" xr:uid="{B8FCFAE8-D610-4A59-A6B7-4D75CC1B15E2}"/>
    <hyperlink ref="D19" r:id="rId620" xr:uid="{C10BE273-3CD7-40BB-BE64-C1385FE2305D}"/>
    <hyperlink ref="D23" r:id="rId621" xr:uid="{ACB3DF56-90F1-49A4-A946-E97DCA7E117A}"/>
    <hyperlink ref="D30" r:id="rId622" xr:uid="{911E3EE1-CB59-4B9A-B09E-ACAC7AE3F66B}"/>
    <hyperlink ref="D37" r:id="rId623" xr:uid="{C3728A3E-2C9A-4705-996D-01A71A33A66E}"/>
    <hyperlink ref="D49" r:id="rId624" xr:uid="{999846E5-D55A-4DEC-8E9C-AB330E9E9477}"/>
    <hyperlink ref="AT50" r:id="rId625" xr:uid="{3358E943-29F8-4596-97C5-8251AAE6C967}"/>
    <hyperlink ref="AT29" r:id="rId626" xr:uid="{CE3A0902-5A48-455C-BBCE-CDE5A1256852}"/>
    <hyperlink ref="AT35" r:id="rId627" xr:uid="{73B4BD32-BFDE-4C16-A8E0-29CD82AF4A56}"/>
    <hyperlink ref="AT25" r:id="rId628" xr:uid="{1CAD8BDC-954F-4E39-81DA-9B3305EEF482}"/>
    <hyperlink ref="AT38" r:id="rId629" xr:uid="{A3FE6E31-75E7-4AC9-B5DC-D7A15958ED37}"/>
    <hyperlink ref="AT48" r:id="rId630" xr:uid="{C613D78C-A7D0-49B7-B1A4-6C8E97636A6A}"/>
    <hyperlink ref="AH22" r:id="rId631" xr:uid="{6219BF60-FB40-4BF7-B054-44A1D933674E}"/>
    <hyperlink ref="AB22" r:id="rId632" xr:uid="{57E6E472-779D-4A61-BCBC-7ECFD00E86F3}"/>
    <hyperlink ref="AE22" r:id="rId633" xr:uid="{B8D1476B-3FC4-4CCD-97F1-28DD091E7AE7}"/>
    <hyperlink ref="AN22" r:id="rId634" xr:uid="{0EC70805-372B-45B3-AABC-4C74A4B8BABF}"/>
    <hyperlink ref="AB32" r:id="rId635" xr:uid="{15003E64-5C3C-4E1F-B6B2-799A83C618E5}"/>
    <hyperlink ref="AH32" r:id="rId636" xr:uid="{54D21437-AA55-4B96-AF4A-0EFECFDA7FEC}"/>
    <hyperlink ref="AE32" r:id="rId637" xr:uid="{6EE8AF48-023B-4290-B17E-5D289C98EB23}"/>
    <hyperlink ref="AN32" r:id="rId638" xr:uid="{88C7E69F-E48E-4BA3-868F-59F50815101B}"/>
    <hyperlink ref="AQ32" r:id="rId639" xr:uid="{BD47C968-05DA-4EFC-A4C8-0ED9C2762EB2}"/>
    <hyperlink ref="AB35" r:id="rId640" xr:uid="{CEF4CADD-AEF5-4D64-8BB9-94A19C8D4D9D}"/>
    <hyperlink ref="AH35" r:id="rId641" xr:uid="{29E9D20F-EC03-41AB-BF16-ED073B5FBF48}"/>
    <hyperlink ref="AE35" r:id="rId642" xr:uid="{4E1FDEAB-2E44-4738-B36E-CA1B39710F5C}"/>
    <hyperlink ref="AN35" r:id="rId643" xr:uid="{64E05D36-4AC0-4FEC-BA5C-73CAB2FF4E5A}"/>
    <hyperlink ref="AQ35" r:id="rId644" xr:uid="{F0BE6B20-C93B-41D2-8745-6BFD1B376086}"/>
    <hyperlink ref="AB54" r:id="rId645" xr:uid="{B4577683-66D7-40DA-B49D-01B6372A8C5C}"/>
    <hyperlink ref="AH54" r:id="rId646" xr:uid="{61354D53-A909-4573-AAA3-8F8B15C89C44}"/>
    <hyperlink ref="AE54" r:id="rId647" xr:uid="{753E0568-68E2-4405-83F1-2CEE4B2AC168}"/>
    <hyperlink ref="AN54" r:id="rId648" xr:uid="{1E0F12AC-B0F9-44FD-B835-29C0F7346D4E}"/>
    <hyperlink ref="AQ54" r:id="rId649" xr:uid="{55C85B24-F2C3-4193-8883-42CA9A71E252}"/>
    <hyperlink ref="CD5" r:id="rId650" display="mailto:penny.jahnke@alschools.org" xr:uid="{108C3255-DA5C-4665-9FC9-0D1BE3A27B06}"/>
    <hyperlink ref="CD6" r:id="rId651" xr:uid="{2E317C56-E4D1-465F-987E-8B7FC37CA741}"/>
    <hyperlink ref="CD7" r:id="rId652" display="mailto:esmeralda.guzman@austin.k12.mn.us" xr:uid="{55450F06-4607-485F-A131-DB9CB43055CB}"/>
    <hyperlink ref="CD8" r:id="rId653" display="mailto:lbjerk@nwservice.org" xr:uid="{CE6D0A98-25D5-4B17-9CFE-00528FA84D7F}"/>
    <hyperlink ref="CD9" r:id="rId654" display="mailto:info@metronorthabe.org" xr:uid="{5412925F-870E-4031-B07F-19B264E93D51}"/>
    <hyperlink ref="CD10" r:id="rId655" display="mailto:msabe@isd271.org" xr:uid="{07C351E6-D5B1-4781-949F-994821D8C8C5}"/>
    <hyperlink ref="CD11" r:id="rId656" display="mailto:Jessica.cass@isd181.org" xr:uid="{9A4DD0F7-364A-4762-8493-AD3F335396A7}"/>
    <hyperlink ref="CD12" r:id="rId657" xr:uid="{927141BC-9500-42B4-917C-DD364AAD62A2}"/>
    <hyperlink ref="CD13" r:id="rId658" display="mailto:klinder@isd191.org" xr:uid="{F022F830-B242-4FFD-88AD-32DC0D60B2F0}"/>
    <hyperlink ref="CD14" r:id="rId659" display="mailto:cnerhus@c-ischools.org" xr:uid="{FD666621-D4DD-4208-832E-BFB057C03591}"/>
    <hyperlink ref="CD15" r:id="rId660" xr:uid="{A6CD6E4E-0C57-4AD2-B67A-07CF90E2D021}"/>
    <hyperlink ref="CD46" r:id="rId661" xr:uid="{93FC3B36-28BD-41DD-82BA-8D56CE5F3C33}"/>
    <hyperlink ref="CD16" r:id="rId662" display="mailto:angela.smith@aeoa.org" xr:uid="{A73DF306-1F24-41CF-AAF4-18A81A6082C9}"/>
    <hyperlink ref="CD17" r:id="rId663" display="mailto:communityeducation@sowashco.org" xr:uid="{D78D71F3-F552-4029-A8E1-F71C41CB27FB}"/>
    <hyperlink ref="CD18" r:id="rId664" display="mailto:cnielsen@nwservice.org" xr:uid="{388F1996-B4C5-4DAE-97D0-005F499D16A6}"/>
    <hyperlink ref="CD43" r:id="rId665" display="mailto:tpederson@nwservice.org" xr:uid="{21E7361C-0640-4B8E-B303-08086D7A6727}"/>
    <hyperlink ref="CD47" r:id="rId666" display="mailto:%20adziengel@nwservice.org" xr:uid="{F7536F72-0CF1-4A2B-924F-DC069294CD56}"/>
    <hyperlink ref="CD19" r:id="rId667" display="mailto:afish@detlakes.k12.mn.us" xr:uid="{CFC8ACD0-2097-491B-8D8D-6E8407B077E7}"/>
    <hyperlink ref="CD20" r:id="rId668" display="mailto:patricia.fleege@isd709.org" xr:uid="{DFA054BE-DF5B-4BFA-B588-2455EC081969}"/>
    <hyperlink ref="CD21" r:id="rId669" display="mailto:rdauer@fairmont.k12.mn.us" xr:uid="{336B1CEF-885F-4CB2-A929-A9924EA6F1FA}"/>
    <hyperlink ref="CD54" r:id="rId670" xr:uid="{4DAE5C7A-751A-4A22-B86E-016FD551D219}"/>
    <hyperlink ref="CD32" r:id="rId671" xr:uid="{23B3114E-BD0F-4AC7-9F3E-62820C896364}"/>
    <hyperlink ref="CD23" r:id="rId672" display="mailto:ssundberg@moorheadschools.org" xr:uid="{58CBFA4F-CCBE-4150-9BD3-3CCEC0B9E9AC}"/>
    <hyperlink ref="CD25" r:id="rId673" display="mailto:emily.sundeen@aeoa.org" xr:uid="{8A7D43CB-D6BF-47A9-9B5F-BD8B1993227A}"/>
    <hyperlink ref="CD26" r:id="rId674" display="mailto:terri.ferris@aeoa.org" xr:uid="{81521A56-C814-497A-900E-BF382DC1D9F0}"/>
    <hyperlink ref="CD27" r:id="rId675" display="mailto:shari.brunes@ridgewater.edu" xr:uid="{EE7CFAC6-AD85-4F54-BBEA-DA0E4F6FBF47}"/>
    <hyperlink ref="CD29" r:id="rId676" display="mailto:jcarl@isd465.org" xr:uid="{80DA8941-CF4A-4CE0-BD79-72D6A977F63E}"/>
    <hyperlink ref="CD30" r:id="rId677" display="mailto:btollefson@fed.k12.mn.us" xr:uid="{1BEA39FB-11A7-455B-8A29-E4139B81A1A3}"/>
    <hyperlink ref="CD31" r:id="rId678" xr:uid="{24A6EF00-CA39-4192-BAE3-B38DD9138FBF}"/>
    <hyperlink ref="CD35" r:id="rId679" xr:uid="{EB459CE6-9E1E-420C-9FB3-B40BD254025E}"/>
    <hyperlink ref="CD37" r:id="rId680" display="mailto:tschatz@moorheadschools.org" xr:uid="{E63663A3-35BF-44B7-A39E-1FC69041ED83}"/>
    <hyperlink ref="CD41" r:id="rId681" display="mailto:abeteacher@rwps.org" xr:uid="{05FDDF14-9E64-4A83-A607-AFFE75DB620F}"/>
    <hyperlink ref="CD48" r:id="rId682" display="mailto:melissa.brusacoram@aeoa.org" xr:uid="{0E05BD65-44DE-4958-BA0E-EECA5C0A765F}"/>
    <hyperlink ref="CD49" r:id="rId683" display="mailto:btollefson@fed.k12.mn.us" xr:uid="{55100486-9329-497B-9CBA-BAF53A50F51D}"/>
    <hyperlink ref="CD51" r:id="rId684" xr:uid="{37748E1A-5290-41B5-AF78-08CC890B7F7E}"/>
    <hyperlink ref="CD22" r:id="rId685" xr:uid="{2FCFA177-D062-44D5-9A61-BD5584D6E021}"/>
    <hyperlink ref="CD24" r:id="rId686" xr:uid="{C3DCB64A-BEC2-425F-9F6F-2667EA490732}"/>
    <hyperlink ref="CD39" r:id="rId687" xr:uid="{975ABEE4-C47C-40B0-93D5-C091CFBD4856}"/>
    <hyperlink ref="CD38" r:id="rId688" xr:uid="{58C82782-D69E-432D-B507-3C2016DFD9CB}"/>
    <hyperlink ref="CD44" r:id="rId689" xr:uid="{4CAE4363-39E6-48FA-B21C-B6EBFF399D46}"/>
    <hyperlink ref="CD52" r:id="rId690" xr:uid="{7519D852-614A-49B7-B2E8-BC44CE881C91}"/>
    <hyperlink ref="CD33" r:id="rId691" xr:uid="{8E0CCDA1-7255-4BCB-91E5-37A4FA14673E}"/>
    <hyperlink ref="CD34" r:id="rId692" xr:uid="{E0318FB4-1B8C-4EEF-8F1D-EA619B41CD4A}"/>
    <hyperlink ref="CD45" r:id="rId693" xr:uid="{849DD34C-1076-4A49-B21D-0948F1656A45}"/>
    <hyperlink ref="CD40" r:id="rId694" xr:uid="{6AA2FE14-81EB-4B78-9F7E-D1CA6A84BC6D}"/>
    <hyperlink ref="CD50" r:id="rId695" xr:uid="{F830D2B5-692E-4C26-BF98-540CDBB0633E}"/>
    <hyperlink ref="CD42" r:id="rId696" xr:uid="{B9565D7E-6E27-4C21-85C4-30ECB4D53C9F}"/>
    <hyperlink ref="CD53" r:id="rId697" xr:uid="{553D285E-85F1-4321-BF94-0F5107C41960}"/>
  </hyperlinks>
  <pageMargins left="0.7" right="0.7" top="0.75" bottom="0.75" header="0.3" footer="0.3"/>
  <pageSetup paperSize="5" scale="75" orientation="landscape" r:id="rId69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topLeftCell="E19" workbookViewId="0">
      <selection activeCell="B2" sqref="B2:G2"/>
    </sheetView>
  </sheetViews>
  <sheetFormatPr defaultRowHeight="15" x14ac:dyDescent="0.25"/>
  <cols>
    <col min="1" max="1" width="32.5703125" bestFit="1" customWidth="1"/>
    <col min="2" max="2" width="10.5703125" customWidth="1"/>
    <col min="3" max="3" width="22" bestFit="1" customWidth="1"/>
    <col min="4" max="4" width="14.85546875" bestFit="1" customWidth="1"/>
    <col min="5" max="5" width="13.7109375" bestFit="1" customWidth="1"/>
    <col min="6" max="6" width="34.140625" bestFit="1" customWidth="1"/>
    <col min="7" max="7" width="34.5703125" bestFit="1" customWidth="1"/>
  </cols>
  <sheetData>
    <row r="1" spans="1:23" x14ac:dyDescent="0.25">
      <c r="B1" t="s">
        <v>0</v>
      </c>
      <c r="C1" t="s">
        <v>9</v>
      </c>
      <c r="D1" t="s">
        <v>4</v>
      </c>
      <c r="E1" t="s">
        <v>2</v>
      </c>
      <c r="F1" t="s">
        <v>3</v>
      </c>
      <c r="G1" t="s">
        <v>114</v>
      </c>
      <c r="H1" s="5"/>
      <c r="K1" s="5"/>
      <c r="N1" s="5"/>
      <c r="Q1" s="5"/>
      <c r="T1" s="5"/>
      <c r="W1" s="5"/>
    </row>
    <row r="2" spans="1:23" x14ac:dyDescent="0.25">
      <c r="A2" t="s">
        <v>170</v>
      </c>
      <c r="B2" s="15" t="s">
        <v>171</v>
      </c>
      <c r="C2" s="15" t="s">
        <v>171</v>
      </c>
      <c r="D2" s="15" t="s">
        <v>171</v>
      </c>
      <c r="E2" s="15" t="s">
        <v>171</v>
      </c>
      <c r="F2" s="15" t="s">
        <v>171</v>
      </c>
      <c r="G2" s="15" t="s">
        <v>171</v>
      </c>
      <c r="H2" s="15"/>
      <c r="I2" s="15"/>
      <c r="J2" s="15"/>
      <c r="K2" s="15"/>
    </row>
    <row r="3" spans="1:23" x14ac:dyDescent="0.25">
      <c r="A3" t="s">
        <v>117</v>
      </c>
      <c r="B3" t="s">
        <v>12</v>
      </c>
      <c r="C3" t="s">
        <v>13</v>
      </c>
      <c r="D3" t="s">
        <v>324</v>
      </c>
      <c r="E3" t="s">
        <v>111</v>
      </c>
      <c r="F3" s="6" t="s">
        <v>113</v>
      </c>
      <c r="G3" s="6" t="s">
        <v>115</v>
      </c>
    </row>
    <row r="4" spans="1:23" x14ac:dyDescent="0.25">
      <c r="A4" t="s">
        <v>118</v>
      </c>
      <c r="B4" t="s">
        <v>8</v>
      </c>
      <c r="C4" t="s">
        <v>14</v>
      </c>
      <c r="D4" t="s">
        <v>11</v>
      </c>
      <c r="E4" t="s">
        <v>172</v>
      </c>
      <c r="F4" s="6" t="s">
        <v>112</v>
      </c>
      <c r="G4" s="6" t="s">
        <v>116</v>
      </c>
      <c r="S4" s="6"/>
    </row>
    <row r="5" spans="1:23" x14ac:dyDescent="0.25">
      <c r="A5" t="s">
        <v>119</v>
      </c>
      <c r="B5" t="s">
        <v>15</v>
      </c>
      <c r="C5" t="s">
        <v>16</v>
      </c>
      <c r="D5" t="s">
        <v>325</v>
      </c>
      <c r="E5" t="s">
        <v>173</v>
      </c>
      <c r="F5" s="6" t="s">
        <v>228</v>
      </c>
      <c r="G5" s="6" t="s">
        <v>229</v>
      </c>
    </row>
    <row r="6" spans="1:23" x14ac:dyDescent="0.25">
      <c r="A6" t="s">
        <v>120</v>
      </c>
      <c r="B6" t="s">
        <v>17</v>
      </c>
      <c r="C6" t="s">
        <v>18</v>
      </c>
      <c r="D6" t="s">
        <v>326</v>
      </c>
      <c r="E6" t="s">
        <v>174</v>
      </c>
      <c r="F6" s="6" t="s">
        <v>230</v>
      </c>
      <c r="G6" s="6" t="s">
        <v>231</v>
      </c>
    </row>
    <row r="7" spans="1:23" x14ac:dyDescent="0.25">
      <c r="A7" t="s">
        <v>121</v>
      </c>
      <c r="B7" t="s">
        <v>19</v>
      </c>
      <c r="C7" t="s">
        <v>20</v>
      </c>
      <c r="D7" t="s">
        <v>327</v>
      </c>
      <c r="E7" t="s">
        <v>175</v>
      </c>
      <c r="F7" s="6" t="s">
        <v>232</v>
      </c>
      <c r="G7" s="6" t="s">
        <v>233</v>
      </c>
    </row>
    <row r="8" spans="1:23" x14ac:dyDescent="0.25">
      <c r="A8" t="s">
        <v>122</v>
      </c>
      <c r="B8" t="s">
        <v>21</v>
      </c>
      <c r="C8" t="s">
        <v>22</v>
      </c>
      <c r="D8" t="s">
        <v>328</v>
      </c>
      <c r="E8" t="s">
        <v>176</v>
      </c>
      <c r="F8" s="6" t="s">
        <v>234</v>
      </c>
      <c r="G8" s="6" t="s">
        <v>235</v>
      </c>
    </row>
    <row r="9" spans="1:23" x14ac:dyDescent="0.25">
      <c r="A9" t="s">
        <v>123</v>
      </c>
      <c r="B9" t="s">
        <v>23</v>
      </c>
      <c r="C9" t="s">
        <v>24</v>
      </c>
      <c r="D9" t="s">
        <v>329</v>
      </c>
      <c r="E9" t="s">
        <v>177</v>
      </c>
      <c r="F9" s="6" t="s">
        <v>236</v>
      </c>
      <c r="G9" s="6" t="s">
        <v>237</v>
      </c>
    </row>
    <row r="10" spans="1:23" x14ac:dyDescent="0.25">
      <c r="A10" t="s">
        <v>124</v>
      </c>
      <c r="B10" t="s">
        <v>25</v>
      </c>
      <c r="C10" t="s">
        <v>26</v>
      </c>
      <c r="D10" t="s">
        <v>328</v>
      </c>
      <c r="E10" t="s">
        <v>178</v>
      </c>
      <c r="F10" s="6" t="s">
        <v>238</v>
      </c>
      <c r="G10" s="6" t="s">
        <v>239</v>
      </c>
    </row>
    <row r="11" spans="1:23" x14ac:dyDescent="0.25">
      <c r="A11" t="s">
        <v>125</v>
      </c>
      <c r="B11" t="s">
        <v>27</v>
      </c>
      <c r="C11" t="s">
        <v>28</v>
      </c>
      <c r="D11" t="s">
        <v>330</v>
      </c>
      <c r="E11" t="s">
        <v>179</v>
      </c>
      <c r="F11" s="6" t="s">
        <v>240</v>
      </c>
      <c r="G11" s="6" t="s">
        <v>241</v>
      </c>
    </row>
    <row r="12" spans="1:23" x14ac:dyDescent="0.25">
      <c r="A12" t="s">
        <v>126</v>
      </c>
      <c r="B12" t="s">
        <v>29</v>
      </c>
      <c r="C12" t="s">
        <v>30</v>
      </c>
      <c r="D12" t="s">
        <v>331</v>
      </c>
      <c r="E12" t="s">
        <v>180</v>
      </c>
      <c r="F12" s="6" t="s">
        <v>242</v>
      </c>
      <c r="G12" s="6" t="s">
        <v>243</v>
      </c>
    </row>
    <row r="13" spans="1:23" x14ac:dyDescent="0.25">
      <c r="A13" t="s">
        <v>127</v>
      </c>
      <c r="B13" t="s">
        <v>31</v>
      </c>
      <c r="C13" t="s">
        <v>32</v>
      </c>
      <c r="D13" t="s">
        <v>332</v>
      </c>
      <c r="E13" t="s">
        <v>181</v>
      </c>
      <c r="F13" s="6" t="s">
        <v>244</v>
      </c>
      <c r="G13" s="6" t="s">
        <v>245</v>
      </c>
    </row>
    <row r="14" spans="1:23" x14ac:dyDescent="0.25">
      <c r="A14" t="s">
        <v>128</v>
      </c>
      <c r="B14" t="s">
        <v>33</v>
      </c>
      <c r="C14" t="s">
        <v>34</v>
      </c>
      <c r="D14" t="s">
        <v>333</v>
      </c>
      <c r="E14" t="s">
        <v>182</v>
      </c>
      <c r="F14" s="6" t="s">
        <v>246</v>
      </c>
      <c r="G14" s="6" t="s">
        <v>247</v>
      </c>
    </row>
    <row r="15" spans="1:23" x14ac:dyDescent="0.25">
      <c r="A15" t="s">
        <v>129</v>
      </c>
      <c r="B15" t="s">
        <v>35</v>
      </c>
      <c r="C15" t="s">
        <v>36</v>
      </c>
      <c r="D15" t="s">
        <v>334</v>
      </c>
      <c r="E15" t="s">
        <v>183</v>
      </c>
      <c r="F15" s="6" t="s">
        <v>248</v>
      </c>
      <c r="G15" s="6" t="s">
        <v>249</v>
      </c>
    </row>
    <row r="16" spans="1:23" x14ac:dyDescent="0.25">
      <c r="A16" t="s">
        <v>130</v>
      </c>
      <c r="B16" t="s">
        <v>37</v>
      </c>
      <c r="C16" t="s">
        <v>38</v>
      </c>
      <c r="D16" t="s">
        <v>335</v>
      </c>
      <c r="E16" t="s">
        <v>184</v>
      </c>
      <c r="F16" s="6" t="s">
        <v>250</v>
      </c>
      <c r="G16" s="6" t="s">
        <v>251</v>
      </c>
    </row>
    <row r="17" spans="1:7" x14ac:dyDescent="0.25">
      <c r="A17" t="s">
        <v>131</v>
      </c>
      <c r="B17" t="s">
        <v>39</v>
      </c>
      <c r="C17" t="s">
        <v>40</v>
      </c>
      <c r="D17" t="s">
        <v>336</v>
      </c>
      <c r="E17" t="s">
        <v>185</v>
      </c>
      <c r="F17" s="6" t="s">
        <v>252</v>
      </c>
      <c r="G17" s="6" t="s">
        <v>253</v>
      </c>
    </row>
    <row r="18" spans="1:7" x14ac:dyDescent="0.25">
      <c r="A18" t="s">
        <v>132</v>
      </c>
      <c r="B18" t="s">
        <v>41</v>
      </c>
      <c r="C18" t="s">
        <v>42</v>
      </c>
      <c r="D18" t="s">
        <v>337</v>
      </c>
      <c r="E18" t="s">
        <v>186</v>
      </c>
      <c r="F18" s="6" t="s">
        <v>254</v>
      </c>
      <c r="G18" s="6" t="s">
        <v>255</v>
      </c>
    </row>
    <row r="19" spans="1:7" x14ac:dyDescent="0.25">
      <c r="A19" t="s">
        <v>133</v>
      </c>
      <c r="B19" t="s">
        <v>43</v>
      </c>
      <c r="C19" t="s">
        <v>44</v>
      </c>
      <c r="D19" t="s">
        <v>338</v>
      </c>
      <c r="E19" t="s">
        <v>187</v>
      </c>
      <c r="F19" s="6" t="s">
        <v>256</v>
      </c>
      <c r="G19" s="6" t="s">
        <v>257</v>
      </c>
    </row>
    <row r="20" spans="1:7" x14ac:dyDescent="0.25">
      <c r="A20" t="s">
        <v>134</v>
      </c>
      <c r="B20" t="s">
        <v>45</v>
      </c>
      <c r="C20" t="s">
        <v>46</v>
      </c>
      <c r="D20" t="s">
        <v>339</v>
      </c>
      <c r="E20" t="s">
        <v>188</v>
      </c>
      <c r="F20" s="6" t="s">
        <v>258</v>
      </c>
      <c r="G20" s="6" t="s">
        <v>259</v>
      </c>
    </row>
    <row r="21" spans="1:7" x14ac:dyDescent="0.25">
      <c r="A21" t="s">
        <v>135</v>
      </c>
      <c r="B21" t="s">
        <v>47</v>
      </c>
      <c r="C21" t="s">
        <v>48</v>
      </c>
      <c r="D21" t="s">
        <v>340</v>
      </c>
      <c r="E21" t="s">
        <v>189</v>
      </c>
      <c r="F21" s="6" t="s">
        <v>260</v>
      </c>
      <c r="G21" s="6" t="s">
        <v>261</v>
      </c>
    </row>
    <row r="22" spans="1:7" x14ac:dyDescent="0.25">
      <c r="A22" t="s">
        <v>136</v>
      </c>
      <c r="B22" t="s">
        <v>49</v>
      </c>
      <c r="C22" t="s">
        <v>50</v>
      </c>
      <c r="D22" t="s">
        <v>334</v>
      </c>
      <c r="E22" t="s">
        <v>190</v>
      </c>
      <c r="F22" s="6" t="s">
        <v>262</v>
      </c>
      <c r="G22" s="6" t="s">
        <v>263</v>
      </c>
    </row>
    <row r="23" spans="1:7" x14ac:dyDescent="0.25">
      <c r="A23" t="s">
        <v>137</v>
      </c>
      <c r="B23" t="s">
        <v>51</v>
      </c>
      <c r="C23" t="s">
        <v>52</v>
      </c>
      <c r="D23" t="s">
        <v>341</v>
      </c>
      <c r="E23" t="s">
        <v>191</v>
      </c>
      <c r="F23" s="6" t="s">
        <v>264</v>
      </c>
      <c r="G23" s="6" t="s">
        <v>265</v>
      </c>
    </row>
    <row r="24" spans="1:7" x14ac:dyDescent="0.25">
      <c r="A24" t="s">
        <v>138</v>
      </c>
      <c r="B24" t="s">
        <v>53</v>
      </c>
      <c r="C24" t="s">
        <v>54</v>
      </c>
      <c r="D24" t="s">
        <v>337</v>
      </c>
      <c r="E24" t="s">
        <v>192</v>
      </c>
      <c r="F24" s="6" t="s">
        <v>266</v>
      </c>
      <c r="G24" s="6" t="s">
        <v>267</v>
      </c>
    </row>
    <row r="25" spans="1:7" x14ac:dyDescent="0.25">
      <c r="A25" t="s">
        <v>139</v>
      </c>
      <c r="B25" t="s">
        <v>55</v>
      </c>
      <c r="C25" t="s">
        <v>56</v>
      </c>
      <c r="D25" t="s">
        <v>342</v>
      </c>
      <c r="E25" t="s">
        <v>193</v>
      </c>
      <c r="F25" s="6" t="s">
        <v>268</v>
      </c>
      <c r="G25" s="6" t="s">
        <v>269</v>
      </c>
    </row>
    <row r="26" spans="1:7" x14ac:dyDescent="0.25">
      <c r="A26" t="s">
        <v>140</v>
      </c>
      <c r="B26" t="s">
        <v>57</v>
      </c>
      <c r="C26" t="s">
        <v>58</v>
      </c>
      <c r="D26" t="s">
        <v>343</v>
      </c>
      <c r="E26" t="s">
        <v>194</v>
      </c>
      <c r="F26" s="6" t="s">
        <v>270</v>
      </c>
      <c r="G26" s="6" t="s">
        <v>271</v>
      </c>
    </row>
    <row r="27" spans="1:7" x14ac:dyDescent="0.25">
      <c r="A27" t="s">
        <v>141</v>
      </c>
      <c r="B27" t="s">
        <v>59</v>
      </c>
      <c r="C27" t="s">
        <v>60</v>
      </c>
      <c r="D27" t="s">
        <v>344</v>
      </c>
      <c r="E27" t="s">
        <v>195</v>
      </c>
      <c r="F27" s="6" t="s">
        <v>272</v>
      </c>
      <c r="G27" s="6" t="s">
        <v>273</v>
      </c>
    </row>
    <row r="28" spans="1:7" x14ac:dyDescent="0.25">
      <c r="A28" t="s">
        <v>142</v>
      </c>
      <c r="B28" t="s">
        <v>61</v>
      </c>
      <c r="C28" t="s">
        <v>62</v>
      </c>
      <c r="D28" t="s">
        <v>345</v>
      </c>
      <c r="E28" t="s">
        <v>196</v>
      </c>
      <c r="F28" s="6" t="s">
        <v>274</v>
      </c>
      <c r="G28" s="6" t="s">
        <v>275</v>
      </c>
    </row>
    <row r="29" spans="1:7" x14ac:dyDescent="0.25">
      <c r="A29" t="s">
        <v>143</v>
      </c>
      <c r="B29" t="s">
        <v>63</v>
      </c>
      <c r="C29" t="s">
        <v>64</v>
      </c>
      <c r="D29" t="s">
        <v>346</v>
      </c>
      <c r="E29" t="s">
        <v>197</v>
      </c>
      <c r="F29" s="6" t="s">
        <v>276</v>
      </c>
      <c r="G29" s="6" t="s">
        <v>277</v>
      </c>
    </row>
    <row r="30" spans="1:7" x14ac:dyDescent="0.25">
      <c r="A30" t="s">
        <v>144</v>
      </c>
      <c r="B30" t="s">
        <v>65</v>
      </c>
      <c r="C30" t="s">
        <v>66</v>
      </c>
      <c r="D30" t="s">
        <v>347</v>
      </c>
      <c r="E30" t="s">
        <v>198</v>
      </c>
      <c r="F30" s="6" t="s">
        <v>278</v>
      </c>
      <c r="G30" s="6" t="s">
        <v>279</v>
      </c>
    </row>
    <row r="31" spans="1:7" x14ac:dyDescent="0.25">
      <c r="A31" t="s">
        <v>145</v>
      </c>
      <c r="B31" t="s">
        <v>67</v>
      </c>
      <c r="C31" t="s">
        <v>68</v>
      </c>
      <c r="D31" t="s">
        <v>328</v>
      </c>
      <c r="E31" t="s">
        <v>199</v>
      </c>
      <c r="F31" s="6" t="s">
        <v>280</v>
      </c>
      <c r="G31" s="6" t="s">
        <v>281</v>
      </c>
    </row>
    <row r="32" spans="1:7" x14ac:dyDescent="0.25">
      <c r="A32" t="s">
        <v>146</v>
      </c>
      <c r="B32" t="s">
        <v>69</v>
      </c>
      <c r="C32" t="s">
        <v>70</v>
      </c>
      <c r="D32" t="s">
        <v>328</v>
      </c>
      <c r="E32" t="s">
        <v>200</v>
      </c>
      <c r="F32" s="6" t="s">
        <v>282</v>
      </c>
      <c r="G32" s="6" t="s">
        <v>283</v>
      </c>
    </row>
    <row r="33" spans="1:7" x14ac:dyDescent="0.25">
      <c r="A33" t="s">
        <v>147</v>
      </c>
      <c r="B33" t="s">
        <v>71</v>
      </c>
      <c r="C33" t="s">
        <v>72</v>
      </c>
      <c r="D33" t="s">
        <v>348</v>
      </c>
      <c r="E33" t="s">
        <v>201</v>
      </c>
      <c r="F33" s="6" t="s">
        <v>284</v>
      </c>
      <c r="G33" s="6" t="s">
        <v>285</v>
      </c>
    </row>
    <row r="34" spans="1:7" x14ac:dyDescent="0.25">
      <c r="A34" t="s">
        <v>148</v>
      </c>
      <c r="B34" t="s">
        <v>73</v>
      </c>
      <c r="C34" t="s">
        <v>74</v>
      </c>
      <c r="D34" t="s">
        <v>349</v>
      </c>
      <c r="E34" t="s">
        <v>202</v>
      </c>
      <c r="F34" s="6" t="s">
        <v>286</v>
      </c>
      <c r="G34" s="6" t="s">
        <v>287</v>
      </c>
    </row>
    <row r="35" spans="1:7" x14ac:dyDescent="0.25">
      <c r="A35" t="s">
        <v>149</v>
      </c>
      <c r="B35" t="s">
        <v>75</v>
      </c>
      <c r="C35" t="s">
        <v>76</v>
      </c>
      <c r="D35" t="s">
        <v>350</v>
      </c>
      <c r="E35" t="s">
        <v>203</v>
      </c>
      <c r="F35" s="6" t="s">
        <v>288</v>
      </c>
      <c r="G35" s="6" t="s">
        <v>289</v>
      </c>
    </row>
    <row r="36" spans="1:7" x14ac:dyDescent="0.25">
      <c r="A36" t="s">
        <v>150</v>
      </c>
      <c r="B36" t="s">
        <v>77</v>
      </c>
      <c r="C36" t="s">
        <v>78</v>
      </c>
      <c r="D36" t="s">
        <v>351</v>
      </c>
      <c r="E36" t="s">
        <v>204</v>
      </c>
      <c r="F36" s="6" t="s">
        <v>290</v>
      </c>
      <c r="G36" s="6" t="s">
        <v>291</v>
      </c>
    </row>
    <row r="37" spans="1:7" x14ac:dyDescent="0.25">
      <c r="A37" t="s">
        <v>151</v>
      </c>
      <c r="B37" t="s">
        <v>79</v>
      </c>
      <c r="C37" t="s">
        <v>80</v>
      </c>
      <c r="D37" t="s">
        <v>352</v>
      </c>
      <c r="E37" t="s">
        <v>205</v>
      </c>
      <c r="F37" s="6" t="s">
        <v>292</v>
      </c>
      <c r="G37" s="6" t="s">
        <v>293</v>
      </c>
    </row>
    <row r="38" spans="1:7" x14ac:dyDescent="0.25">
      <c r="A38" t="s">
        <v>152</v>
      </c>
      <c r="B38" t="s">
        <v>81</v>
      </c>
      <c r="C38" t="s">
        <v>82</v>
      </c>
      <c r="D38" t="s">
        <v>353</v>
      </c>
      <c r="E38" t="s">
        <v>206</v>
      </c>
      <c r="F38" s="6" t="s">
        <v>294</v>
      </c>
      <c r="G38" s="6" t="s">
        <v>295</v>
      </c>
    </row>
    <row r="39" spans="1:7" x14ac:dyDescent="0.25">
      <c r="A39" t="s">
        <v>153</v>
      </c>
      <c r="B39" t="s">
        <v>83</v>
      </c>
      <c r="C39" t="s">
        <v>84</v>
      </c>
      <c r="D39" t="s">
        <v>354</v>
      </c>
      <c r="E39" t="s">
        <v>207</v>
      </c>
      <c r="F39" s="6" t="s">
        <v>296</v>
      </c>
      <c r="G39" s="6" t="s">
        <v>297</v>
      </c>
    </row>
    <row r="40" spans="1:7" x14ac:dyDescent="0.25">
      <c r="A40" t="s">
        <v>154</v>
      </c>
      <c r="B40" t="s">
        <v>85</v>
      </c>
      <c r="C40" t="s">
        <v>86</v>
      </c>
      <c r="D40" t="s">
        <v>355</v>
      </c>
      <c r="E40" t="s">
        <v>208</v>
      </c>
      <c r="F40" s="6" t="s">
        <v>298</v>
      </c>
      <c r="G40" s="6" t="s">
        <v>299</v>
      </c>
    </row>
    <row r="41" spans="1:7" x14ac:dyDescent="0.25">
      <c r="A41" t="s">
        <v>155</v>
      </c>
      <c r="B41" t="s">
        <v>87</v>
      </c>
      <c r="C41" t="s">
        <v>88</v>
      </c>
      <c r="D41" t="s">
        <v>356</v>
      </c>
      <c r="E41" t="s">
        <v>209</v>
      </c>
      <c r="F41" s="6" t="s">
        <v>300</v>
      </c>
      <c r="G41" s="6" t="s">
        <v>301</v>
      </c>
    </row>
    <row r="42" spans="1:7" x14ac:dyDescent="0.25">
      <c r="A42" t="s">
        <v>156</v>
      </c>
      <c r="B42" t="s">
        <v>89</v>
      </c>
      <c r="C42" t="s">
        <v>90</v>
      </c>
      <c r="D42" t="s">
        <v>357</v>
      </c>
      <c r="E42" t="s">
        <v>210</v>
      </c>
      <c r="F42" s="6" t="s">
        <v>302</v>
      </c>
      <c r="G42" s="6" t="s">
        <v>303</v>
      </c>
    </row>
    <row r="43" spans="1:7" x14ac:dyDescent="0.25">
      <c r="A43" t="s">
        <v>157</v>
      </c>
      <c r="B43" t="s">
        <v>91</v>
      </c>
      <c r="C43" t="s">
        <v>92</v>
      </c>
      <c r="D43" t="s">
        <v>353</v>
      </c>
      <c r="E43" t="s">
        <v>211</v>
      </c>
      <c r="F43" s="6" t="s">
        <v>304</v>
      </c>
      <c r="G43" s="6" t="s">
        <v>305</v>
      </c>
    </row>
    <row r="44" spans="1:7" x14ac:dyDescent="0.25">
      <c r="A44" t="s">
        <v>158</v>
      </c>
      <c r="B44" t="s">
        <v>93</v>
      </c>
      <c r="C44" t="s">
        <v>94</v>
      </c>
      <c r="D44" t="s">
        <v>358</v>
      </c>
      <c r="E44" t="s">
        <v>212</v>
      </c>
      <c r="F44" s="6" t="s">
        <v>308</v>
      </c>
      <c r="G44" s="6" t="s">
        <v>309</v>
      </c>
    </row>
    <row r="45" spans="1:7" x14ac:dyDescent="0.25">
      <c r="A45" t="s">
        <v>159</v>
      </c>
      <c r="B45" t="s">
        <v>95</v>
      </c>
      <c r="C45" t="s">
        <v>96</v>
      </c>
      <c r="D45" t="s">
        <v>359</v>
      </c>
      <c r="E45" t="s">
        <v>213</v>
      </c>
      <c r="F45" s="6" t="s">
        <v>306</v>
      </c>
      <c r="G45" s="6" t="s">
        <v>307</v>
      </c>
    </row>
    <row r="46" spans="1:7" x14ac:dyDescent="0.25">
      <c r="A46" t="s">
        <v>160</v>
      </c>
      <c r="B46" t="s">
        <v>97</v>
      </c>
      <c r="C46" t="s">
        <v>98</v>
      </c>
      <c r="D46" t="s">
        <v>360</v>
      </c>
      <c r="E46" t="s">
        <v>214</v>
      </c>
      <c r="F46" s="6" t="s">
        <v>310</v>
      </c>
      <c r="G46" s="6" t="s">
        <v>311</v>
      </c>
    </row>
    <row r="47" spans="1:7" x14ac:dyDescent="0.25">
      <c r="A47" t="s">
        <v>161</v>
      </c>
      <c r="B47" t="s">
        <v>99</v>
      </c>
      <c r="C47" t="s">
        <v>100</v>
      </c>
      <c r="D47" t="s">
        <v>361</v>
      </c>
      <c r="E47" t="s">
        <v>215</v>
      </c>
      <c r="F47" s="6" t="s">
        <v>312</v>
      </c>
      <c r="G47" s="6" t="s">
        <v>313</v>
      </c>
    </row>
    <row r="48" spans="1:7" x14ac:dyDescent="0.25">
      <c r="A48" t="s">
        <v>162</v>
      </c>
      <c r="B48" t="s">
        <v>101</v>
      </c>
      <c r="C48" t="s">
        <v>102</v>
      </c>
      <c r="D48" t="s">
        <v>353</v>
      </c>
      <c r="E48" t="s">
        <v>216</v>
      </c>
      <c r="F48" s="6" t="s">
        <v>314</v>
      </c>
      <c r="G48" s="6" t="s">
        <v>315</v>
      </c>
    </row>
    <row r="49" spans="1:7" x14ac:dyDescent="0.25">
      <c r="A49" t="s">
        <v>163</v>
      </c>
      <c r="B49" t="s">
        <v>103</v>
      </c>
      <c r="C49" t="s">
        <v>104</v>
      </c>
      <c r="D49" t="s">
        <v>362</v>
      </c>
      <c r="E49" t="s">
        <v>217</v>
      </c>
      <c r="F49" s="6" t="s">
        <v>316</v>
      </c>
      <c r="G49" s="6" t="s">
        <v>317</v>
      </c>
    </row>
    <row r="50" spans="1:7" x14ac:dyDescent="0.25">
      <c r="A50" t="s">
        <v>164</v>
      </c>
      <c r="B50" t="s">
        <v>105</v>
      </c>
      <c r="C50" t="s">
        <v>106</v>
      </c>
      <c r="D50" t="s">
        <v>363</v>
      </c>
      <c r="E50" t="s">
        <v>218</v>
      </c>
      <c r="F50" s="6" t="s">
        <v>318</v>
      </c>
      <c r="G50" s="6" t="s">
        <v>319</v>
      </c>
    </row>
    <row r="51" spans="1:7" x14ac:dyDescent="0.25">
      <c r="A51" t="s">
        <v>165</v>
      </c>
      <c r="B51" t="s">
        <v>107</v>
      </c>
      <c r="C51" t="s">
        <v>108</v>
      </c>
      <c r="D51" t="s">
        <v>334</v>
      </c>
      <c r="E51" t="s">
        <v>219</v>
      </c>
      <c r="F51" s="6" t="s">
        <v>320</v>
      </c>
      <c r="G51" s="6" t="s">
        <v>321</v>
      </c>
    </row>
    <row r="52" spans="1:7" x14ac:dyDescent="0.25">
      <c r="A52" t="s">
        <v>166</v>
      </c>
      <c r="B52" t="s">
        <v>109</v>
      </c>
      <c r="C52" t="s">
        <v>110</v>
      </c>
      <c r="D52" t="s">
        <v>364</v>
      </c>
      <c r="E52" t="s">
        <v>220</v>
      </c>
      <c r="F52" s="6" t="s">
        <v>322</v>
      </c>
      <c r="G52" s="6" t="s">
        <v>323</v>
      </c>
    </row>
  </sheetData>
  <hyperlinks>
    <hyperlink ref="F4" r:id="rId1" xr:uid="{00000000-0004-0000-0200-000000000000}"/>
    <hyperlink ref="F3" r:id="rId2" xr:uid="{00000000-0004-0000-0200-000001000000}"/>
    <hyperlink ref="G3" r:id="rId3" xr:uid="{00000000-0004-0000-0200-000002000000}"/>
    <hyperlink ref="F5" r:id="rId4" xr:uid="{00000000-0004-0000-0200-000003000000}"/>
    <hyperlink ref="G6" r:id="rId5" xr:uid="{00000000-0004-0000-0200-000004000000}"/>
    <hyperlink ref="G4" r:id="rId6" display="www.careerforcemn.com/austin" xr:uid="{00000000-0004-0000-0200-000005000000}"/>
    <hyperlink ref="F6" r:id="rId7" xr:uid="{00000000-0004-0000-0200-000006000000}"/>
    <hyperlink ref="F7" r:id="rId8" xr:uid="{00000000-0004-0000-0200-000007000000}"/>
    <hyperlink ref="G7" r:id="rId9" xr:uid="{00000000-0004-0000-0200-000008000000}"/>
    <hyperlink ref="F8" r:id="rId10" xr:uid="{00000000-0004-0000-0200-000009000000}"/>
    <hyperlink ref="G8" r:id="rId11" xr:uid="{00000000-0004-0000-0200-00000A000000}"/>
    <hyperlink ref="F9" r:id="rId12" xr:uid="{00000000-0004-0000-0200-00000B000000}"/>
    <hyperlink ref="G9" r:id="rId13" xr:uid="{00000000-0004-0000-0200-00000C000000}"/>
    <hyperlink ref="F10" r:id="rId14" xr:uid="{00000000-0004-0000-0200-00000D000000}"/>
    <hyperlink ref="G10" r:id="rId15" xr:uid="{00000000-0004-0000-0200-00000E000000}"/>
    <hyperlink ref="F11" r:id="rId16" xr:uid="{00000000-0004-0000-0200-00000F000000}"/>
    <hyperlink ref="G11" r:id="rId17" xr:uid="{00000000-0004-0000-0200-000010000000}"/>
    <hyperlink ref="F12" r:id="rId18" xr:uid="{00000000-0004-0000-0200-000011000000}"/>
    <hyperlink ref="G12" r:id="rId19" xr:uid="{00000000-0004-0000-0200-000012000000}"/>
    <hyperlink ref="G13" r:id="rId20" xr:uid="{00000000-0004-0000-0200-000013000000}"/>
    <hyperlink ref="F13" r:id="rId21" xr:uid="{00000000-0004-0000-0200-000014000000}"/>
    <hyperlink ref="F14:F52" r:id="rId22" display="careerforce.@state.mn.us" xr:uid="{00000000-0004-0000-0200-000015000000}"/>
    <hyperlink ref="F14" r:id="rId23" xr:uid="{00000000-0004-0000-0200-000016000000}"/>
    <hyperlink ref="G14" r:id="rId24" xr:uid="{00000000-0004-0000-0200-000017000000}"/>
    <hyperlink ref="F15" r:id="rId25" xr:uid="{00000000-0004-0000-0200-000018000000}"/>
    <hyperlink ref="G15" r:id="rId26" xr:uid="{00000000-0004-0000-0200-000019000000}"/>
    <hyperlink ref="F16" r:id="rId27" xr:uid="{00000000-0004-0000-0200-00001A000000}"/>
    <hyperlink ref="G16" r:id="rId28" xr:uid="{00000000-0004-0000-0200-00001B000000}"/>
    <hyperlink ref="F17" r:id="rId29" xr:uid="{00000000-0004-0000-0200-00001C000000}"/>
    <hyperlink ref="G17" r:id="rId30" xr:uid="{00000000-0004-0000-0200-00001D000000}"/>
    <hyperlink ref="F18" r:id="rId31" xr:uid="{00000000-0004-0000-0200-00001E000000}"/>
    <hyperlink ref="G18" r:id="rId32" xr:uid="{00000000-0004-0000-0200-00001F000000}"/>
    <hyperlink ref="F19" r:id="rId33" xr:uid="{00000000-0004-0000-0200-000020000000}"/>
    <hyperlink ref="G19" r:id="rId34" xr:uid="{00000000-0004-0000-0200-000021000000}"/>
    <hyperlink ref="F20" r:id="rId35" xr:uid="{00000000-0004-0000-0200-000022000000}"/>
    <hyperlink ref="G20" r:id="rId36" xr:uid="{00000000-0004-0000-0200-000023000000}"/>
    <hyperlink ref="F21" r:id="rId37" xr:uid="{00000000-0004-0000-0200-000024000000}"/>
    <hyperlink ref="G21" r:id="rId38" xr:uid="{00000000-0004-0000-0200-000025000000}"/>
    <hyperlink ref="F22" r:id="rId39" xr:uid="{00000000-0004-0000-0200-000026000000}"/>
    <hyperlink ref="G22" r:id="rId40" xr:uid="{00000000-0004-0000-0200-000027000000}"/>
    <hyperlink ref="F23" r:id="rId41" xr:uid="{00000000-0004-0000-0200-000028000000}"/>
    <hyperlink ref="G14:G52" r:id="rId42" display="www.careerforcemn.com/" xr:uid="{00000000-0004-0000-0200-000029000000}"/>
    <hyperlink ref="G23" r:id="rId43" xr:uid="{00000000-0004-0000-0200-00002A000000}"/>
    <hyperlink ref="F24" r:id="rId44" xr:uid="{00000000-0004-0000-0200-00002B000000}"/>
    <hyperlink ref="G24" r:id="rId45" xr:uid="{00000000-0004-0000-0200-00002C000000}"/>
    <hyperlink ref="F25" r:id="rId46" xr:uid="{00000000-0004-0000-0200-00002D000000}"/>
    <hyperlink ref="G25" r:id="rId47" xr:uid="{00000000-0004-0000-0200-00002E000000}"/>
    <hyperlink ref="F26" r:id="rId48" xr:uid="{00000000-0004-0000-0200-00002F000000}"/>
    <hyperlink ref="G26" r:id="rId49" xr:uid="{00000000-0004-0000-0200-000030000000}"/>
    <hyperlink ref="F27" r:id="rId50" xr:uid="{00000000-0004-0000-0200-000031000000}"/>
    <hyperlink ref="G27" r:id="rId51" xr:uid="{00000000-0004-0000-0200-000032000000}"/>
    <hyperlink ref="F28" r:id="rId52" xr:uid="{00000000-0004-0000-0200-000033000000}"/>
    <hyperlink ref="G28" r:id="rId53" xr:uid="{00000000-0004-0000-0200-000034000000}"/>
    <hyperlink ref="F29" r:id="rId54" xr:uid="{00000000-0004-0000-0200-000035000000}"/>
    <hyperlink ref="G29" r:id="rId55" xr:uid="{00000000-0004-0000-0200-000036000000}"/>
    <hyperlink ref="F30" r:id="rId56" xr:uid="{00000000-0004-0000-0200-000037000000}"/>
    <hyperlink ref="G30" r:id="rId57" xr:uid="{00000000-0004-0000-0200-000038000000}"/>
    <hyperlink ref="F31" r:id="rId58" xr:uid="{00000000-0004-0000-0200-000039000000}"/>
    <hyperlink ref="G31" r:id="rId59" xr:uid="{00000000-0004-0000-0200-00003A000000}"/>
    <hyperlink ref="F32" r:id="rId60" xr:uid="{00000000-0004-0000-0200-00003B000000}"/>
    <hyperlink ref="G32" r:id="rId61" xr:uid="{00000000-0004-0000-0200-00003C000000}"/>
    <hyperlink ref="F33" r:id="rId62" xr:uid="{00000000-0004-0000-0200-00003D000000}"/>
    <hyperlink ref="G33" r:id="rId63" xr:uid="{00000000-0004-0000-0200-00003E000000}"/>
    <hyperlink ref="F34" r:id="rId64" xr:uid="{00000000-0004-0000-0200-00003F000000}"/>
    <hyperlink ref="G34" r:id="rId65" xr:uid="{00000000-0004-0000-0200-000040000000}"/>
    <hyperlink ref="F35" r:id="rId66" xr:uid="{00000000-0004-0000-0200-000041000000}"/>
    <hyperlink ref="G35" r:id="rId67" xr:uid="{00000000-0004-0000-0200-000042000000}"/>
    <hyperlink ref="F36" r:id="rId68" xr:uid="{00000000-0004-0000-0200-000043000000}"/>
    <hyperlink ref="G36" r:id="rId69" xr:uid="{00000000-0004-0000-0200-000044000000}"/>
    <hyperlink ref="F37" r:id="rId70" xr:uid="{00000000-0004-0000-0200-000045000000}"/>
    <hyperlink ref="G37" r:id="rId71" xr:uid="{00000000-0004-0000-0200-000046000000}"/>
    <hyperlink ref="F38" r:id="rId72" xr:uid="{00000000-0004-0000-0200-000047000000}"/>
    <hyperlink ref="F39" r:id="rId73" xr:uid="{00000000-0004-0000-0200-000048000000}"/>
    <hyperlink ref="G39" r:id="rId74" xr:uid="{00000000-0004-0000-0200-000049000000}"/>
    <hyperlink ref="F40" r:id="rId75" xr:uid="{00000000-0004-0000-0200-00004A000000}"/>
    <hyperlink ref="G40" r:id="rId76" xr:uid="{00000000-0004-0000-0200-00004B000000}"/>
    <hyperlink ref="F41" r:id="rId77" xr:uid="{00000000-0004-0000-0200-00004C000000}"/>
    <hyperlink ref="G41" r:id="rId78" xr:uid="{00000000-0004-0000-0200-00004D000000}"/>
    <hyperlink ref="F42" r:id="rId79" xr:uid="{00000000-0004-0000-0200-00004E000000}"/>
    <hyperlink ref="G42" r:id="rId80" xr:uid="{00000000-0004-0000-0200-00004F000000}"/>
    <hyperlink ref="F43" r:id="rId81" xr:uid="{00000000-0004-0000-0200-000050000000}"/>
    <hyperlink ref="G43" r:id="rId82" xr:uid="{00000000-0004-0000-0200-000051000000}"/>
    <hyperlink ref="F44" r:id="rId83" xr:uid="{00000000-0004-0000-0200-000052000000}"/>
    <hyperlink ref="G44" r:id="rId84" xr:uid="{00000000-0004-0000-0200-000053000000}"/>
    <hyperlink ref="F45:F46" r:id="rId85" display="careerforce.@state.mn.us" xr:uid="{00000000-0004-0000-0200-000054000000}"/>
    <hyperlink ref="G45:G46" r:id="rId86" display="www.careerforcemn.com/" xr:uid="{00000000-0004-0000-0200-000055000000}"/>
    <hyperlink ref="F45" r:id="rId87" xr:uid="{00000000-0004-0000-0200-000056000000}"/>
    <hyperlink ref="G45" r:id="rId88" xr:uid="{00000000-0004-0000-0200-000057000000}"/>
    <hyperlink ref="F46" r:id="rId89" xr:uid="{00000000-0004-0000-0200-000058000000}"/>
    <hyperlink ref="G46" r:id="rId90" xr:uid="{00000000-0004-0000-0200-000059000000}"/>
    <hyperlink ref="F47" r:id="rId91" xr:uid="{00000000-0004-0000-0200-00005A000000}"/>
    <hyperlink ref="G47" r:id="rId92" xr:uid="{00000000-0004-0000-0200-00005B000000}"/>
    <hyperlink ref="F48" r:id="rId93" xr:uid="{00000000-0004-0000-0200-00005C000000}"/>
    <hyperlink ref="G48" r:id="rId94" xr:uid="{00000000-0004-0000-0200-00005D000000}"/>
    <hyperlink ref="F49" r:id="rId95" xr:uid="{00000000-0004-0000-0200-00005E000000}"/>
    <hyperlink ref="G49" r:id="rId96" xr:uid="{00000000-0004-0000-0200-00005F000000}"/>
    <hyperlink ref="F50" r:id="rId97" xr:uid="{00000000-0004-0000-0200-000060000000}"/>
    <hyperlink ref="G50" r:id="rId98" xr:uid="{00000000-0004-0000-0200-000061000000}"/>
    <hyperlink ref="F51" r:id="rId99" xr:uid="{00000000-0004-0000-0200-000062000000}"/>
    <hyperlink ref="G51" r:id="rId100" xr:uid="{00000000-0004-0000-0200-000063000000}"/>
    <hyperlink ref="F52" r:id="rId101" xr:uid="{00000000-0004-0000-0200-000064000000}"/>
  </hyperlinks>
  <pageMargins left="0.7" right="0.7" top="0.75" bottom="0.75" header="0.3" footer="0.3"/>
  <pageSetup orientation="portrait"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CareerForce Reference Sheet</vt:lpstr>
      <vt:lpstr>Contacts</vt:lpstr>
      <vt:lpstr>CFData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Kuehl</dc:creator>
  <cp:lastModifiedBy>Mike Lang</cp:lastModifiedBy>
  <cp:lastPrinted>2021-02-05T19:17:51Z</cp:lastPrinted>
  <dcterms:created xsi:type="dcterms:W3CDTF">2020-11-18T19:46:06Z</dcterms:created>
  <dcterms:modified xsi:type="dcterms:W3CDTF">2021-02-25T17:04:12Z</dcterms:modified>
</cp:coreProperties>
</file>